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rok 2022" sheetId="1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K99" i="1"/>
  <c r="K100"/>
  <c r="O100" s="1"/>
  <c r="K98"/>
  <c r="K94"/>
  <c r="K95"/>
  <c r="K93"/>
  <c r="O93" s="1"/>
  <c r="N97"/>
  <c r="O99"/>
  <c r="O94"/>
  <c r="O95"/>
  <c r="H92"/>
  <c r="K81"/>
  <c r="K67" s="1"/>
  <c r="J9"/>
  <c r="I81"/>
  <c r="I67" s="1"/>
  <c r="J81"/>
  <c r="J67" s="1"/>
  <c r="H67"/>
  <c r="H81"/>
  <c r="K97" l="1"/>
  <c r="K92"/>
  <c r="O98"/>
  <c r="O97" s="1"/>
  <c r="E57"/>
  <c r="O20"/>
  <c r="O13"/>
  <c r="N27" l="1"/>
  <c r="L27"/>
  <c r="M27"/>
  <c r="E76"/>
  <c r="G81"/>
  <c r="F81"/>
  <c r="G57"/>
  <c r="F57"/>
  <c r="D81"/>
  <c r="O82"/>
  <c r="G65"/>
  <c r="G53"/>
  <c r="O74"/>
  <c r="O69"/>
  <c r="O70"/>
  <c r="O71"/>
  <c r="O72"/>
  <c r="O73"/>
  <c r="O75"/>
  <c r="O77"/>
  <c r="O78"/>
  <c r="O80"/>
  <c r="O83"/>
  <c r="O84"/>
  <c r="E60"/>
  <c r="O37"/>
  <c r="O22"/>
  <c r="O10"/>
  <c r="O11"/>
  <c r="O12"/>
  <c r="O14"/>
  <c r="O15"/>
  <c r="O16"/>
  <c r="O17"/>
  <c r="O18"/>
  <c r="O19"/>
  <c r="O24"/>
  <c r="O25"/>
  <c r="O26"/>
  <c r="O28"/>
  <c r="O29"/>
  <c r="O31"/>
  <c r="O33"/>
  <c r="O34"/>
  <c r="O35"/>
  <c r="O36"/>
  <c r="O38"/>
  <c r="O39"/>
  <c r="O40"/>
  <c r="O41"/>
  <c r="O42"/>
  <c r="O43"/>
  <c r="O44"/>
  <c r="O45"/>
  <c r="O47"/>
  <c r="O48"/>
  <c r="O49"/>
  <c r="O51"/>
  <c r="O52"/>
  <c r="O54"/>
  <c r="O56"/>
  <c r="O58"/>
  <c r="O59"/>
  <c r="O61"/>
  <c r="O62"/>
  <c r="O64"/>
  <c r="D27"/>
  <c r="E27"/>
  <c r="C27"/>
  <c r="M55"/>
  <c r="M68"/>
  <c r="M57"/>
  <c r="M53"/>
  <c r="M50"/>
  <c r="M32"/>
  <c r="M23"/>
  <c r="M9"/>
  <c r="N9"/>
  <c r="J53"/>
  <c r="L81"/>
  <c r="M81"/>
  <c r="J79"/>
  <c r="K79"/>
  <c r="L79"/>
  <c r="M79"/>
  <c r="J76"/>
  <c r="K76"/>
  <c r="L76"/>
  <c r="M76"/>
  <c r="J68"/>
  <c r="K68"/>
  <c r="L68"/>
  <c r="J55"/>
  <c r="J50"/>
  <c r="K50"/>
  <c r="J32"/>
  <c r="J27"/>
  <c r="J23"/>
  <c r="J46"/>
  <c r="K46"/>
  <c r="L46"/>
  <c r="M46"/>
  <c r="O27" l="1"/>
  <c r="M67"/>
  <c r="G79"/>
  <c r="G76"/>
  <c r="G68"/>
  <c r="G60"/>
  <c r="H60"/>
  <c r="G55"/>
  <c r="H55"/>
  <c r="H53"/>
  <c r="G50"/>
  <c r="H50"/>
  <c r="G46"/>
  <c r="H46"/>
  <c r="G32"/>
  <c r="H32"/>
  <c r="G23"/>
  <c r="G9"/>
  <c r="D79"/>
  <c r="E79"/>
  <c r="O79" s="1"/>
  <c r="D68"/>
  <c r="D65"/>
  <c r="E65"/>
  <c r="D63"/>
  <c r="E63"/>
  <c r="D60"/>
  <c r="O60"/>
  <c r="D57"/>
  <c r="D55"/>
  <c r="E55"/>
  <c r="D53"/>
  <c r="E53"/>
  <c r="D50"/>
  <c r="E50"/>
  <c r="D46"/>
  <c r="E46"/>
  <c r="D32"/>
  <c r="E32"/>
  <c r="D30"/>
  <c r="E30"/>
  <c r="D23"/>
  <c r="E23"/>
  <c r="D9"/>
  <c r="E9"/>
  <c r="J8"/>
  <c r="M8"/>
  <c r="F68"/>
  <c r="H68"/>
  <c r="I68"/>
  <c r="N68"/>
  <c r="I27"/>
  <c r="K27"/>
  <c r="I32"/>
  <c r="K32"/>
  <c r="L32"/>
  <c r="L57"/>
  <c r="L55"/>
  <c r="H79"/>
  <c r="I79"/>
  <c r="I76"/>
  <c r="I23"/>
  <c r="K23"/>
  <c r="L23"/>
  <c r="I9"/>
  <c r="K9"/>
  <c r="L9"/>
  <c r="I65"/>
  <c r="K65"/>
  <c r="L65"/>
  <c r="N65"/>
  <c r="L63"/>
  <c r="I63"/>
  <c r="K63"/>
  <c r="I60"/>
  <c r="K60"/>
  <c r="L60"/>
  <c r="K57"/>
  <c r="I55"/>
  <c r="K55"/>
  <c r="I53"/>
  <c r="K53"/>
  <c r="L53"/>
  <c r="N53"/>
  <c r="I50"/>
  <c r="L50"/>
  <c r="N50"/>
  <c r="I46"/>
  <c r="N46"/>
  <c r="F79"/>
  <c r="F76"/>
  <c r="F63"/>
  <c r="H63"/>
  <c r="F60"/>
  <c r="N60"/>
  <c r="F30"/>
  <c r="F27"/>
  <c r="F23"/>
  <c r="F65"/>
  <c r="F55"/>
  <c r="F53"/>
  <c r="F50"/>
  <c r="F46"/>
  <c r="F32"/>
  <c r="F9"/>
  <c r="C79"/>
  <c r="C81"/>
  <c r="C68"/>
  <c r="E68"/>
  <c r="C65"/>
  <c r="C63"/>
  <c r="C57"/>
  <c r="C55"/>
  <c r="C53"/>
  <c r="C50"/>
  <c r="C46"/>
  <c r="C32"/>
  <c r="C30"/>
  <c r="H23"/>
  <c r="N23"/>
  <c r="C23"/>
  <c r="H9"/>
  <c r="C9"/>
  <c r="H97"/>
  <c r="E97"/>
  <c r="E92"/>
  <c r="H65"/>
  <c r="N63"/>
  <c r="N55"/>
  <c r="N32"/>
  <c r="H30"/>
  <c r="K30"/>
  <c r="H27"/>
  <c r="N81"/>
  <c r="N79"/>
  <c r="H76"/>
  <c r="N76"/>
  <c r="O76" s="1"/>
  <c r="E81"/>
  <c r="O81" s="1"/>
  <c r="O23" l="1"/>
  <c r="O92"/>
  <c r="O68"/>
  <c r="M85"/>
  <c r="O55"/>
  <c r="O50"/>
  <c r="O65"/>
  <c r="O30"/>
  <c r="O46"/>
  <c r="O53"/>
  <c r="O57"/>
  <c r="O63"/>
  <c r="G8"/>
  <c r="O32"/>
  <c r="D67"/>
  <c r="J85"/>
  <c r="G67"/>
  <c r="N8"/>
  <c r="K8"/>
  <c r="I8"/>
  <c r="H8"/>
  <c r="N67"/>
  <c r="L8"/>
  <c r="D8"/>
  <c r="E8"/>
  <c r="C8"/>
  <c r="L67"/>
  <c r="F67"/>
  <c r="F8"/>
  <c r="C67"/>
  <c r="E67"/>
  <c r="D85" l="1"/>
  <c r="O67"/>
  <c r="G85"/>
  <c r="N85"/>
  <c r="K85"/>
  <c r="I85"/>
  <c r="C85"/>
  <c r="F85"/>
  <c r="L85"/>
  <c r="E85"/>
  <c r="H85"/>
  <c r="O9"/>
  <c r="O8" s="1"/>
  <c r="O85" l="1"/>
</calcChain>
</file>

<file path=xl/sharedStrings.xml><?xml version="1.0" encoding="utf-8"?>
<sst xmlns="http://schemas.openxmlformats.org/spreadsheetml/2006/main" count="120" uniqueCount="108">
  <si>
    <t>Název položky</t>
  </si>
  <si>
    <t>Přímé náklady      příspěvek MSK</t>
  </si>
  <si>
    <t>Hlavní činnost</t>
  </si>
  <si>
    <t>Doplňková činnost</t>
  </si>
  <si>
    <t>Celkem</t>
  </si>
  <si>
    <t>501 - spotřeba materiálu</t>
  </si>
  <si>
    <t>511 - opravy, údržba</t>
  </si>
  <si>
    <t>512 - cestovné</t>
  </si>
  <si>
    <t>518 - služby</t>
  </si>
  <si>
    <t>521 - mzdové náklady</t>
  </si>
  <si>
    <t>524 - zákonné odvody z mezd</t>
  </si>
  <si>
    <t>525 - zákonné pojištění</t>
  </si>
  <si>
    <t>Náklady na činnost celkem</t>
  </si>
  <si>
    <t>527 - zákonné sociální náklady</t>
  </si>
  <si>
    <t>528 - jiné sociální náklady</t>
  </si>
  <si>
    <t>551 - odpisy</t>
  </si>
  <si>
    <t>558 - náklady z hmotného majetku</t>
  </si>
  <si>
    <t>Přímé náklady    provozní  příspěvek zřizovatele</t>
  </si>
  <si>
    <t>Výnosy z činnosti celkem</t>
  </si>
  <si>
    <t>602 - výnosy z prodeje služeb</t>
  </si>
  <si>
    <t>603 - výnosy z pronájmů</t>
  </si>
  <si>
    <t>649 - ostatní výnosy</t>
  </si>
  <si>
    <t>672 - výnosy z transferů</t>
  </si>
  <si>
    <t>Hospodářský výsledek</t>
  </si>
  <si>
    <t>Hlavní činnost  celkem</t>
  </si>
  <si>
    <t>Členění nákladů / výnosů</t>
  </si>
  <si>
    <t>Náklady celkem</t>
  </si>
  <si>
    <t>Odpisy</t>
  </si>
  <si>
    <t>Pořízení DDHIM</t>
  </si>
  <si>
    <t>Náklady - účtová třídy 5xx</t>
  </si>
  <si>
    <t>Doplňující informace</t>
  </si>
  <si>
    <t>Výnosy celkem</t>
  </si>
  <si>
    <t>Výnosy - účtová třídy 6xx</t>
  </si>
  <si>
    <t>Výnosy z tranferů</t>
  </si>
  <si>
    <t xml:space="preserve">   Provozní  příspěvek zřizovatele</t>
  </si>
  <si>
    <t>549 - ostatní náklady</t>
  </si>
  <si>
    <t>Dotace krajského úřadu</t>
  </si>
  <si>
    <t>Mgr. Peterková Karla - ředitelka  ZŠ</t>
  </si>
  <si>
    <t xml:space="preserve">                                   Základní škola a mateřská škola Dobratice příspěvková organizace</t>
  </si>
  <si>
    <t xml:space="preserve"> potraviny - žáci</t>
  </si>
  <si>
    <t xml:space="preserve"> potraviny - zaměstnanci</t>
  </si>
  <si>
    <t xml:space="preserve"> potraviny - cizí strávníci</t>
  </si>
  <si>
    <t xml:space="preserve"> materiál na opravy</t>
  </si>
  <si>
    <t xml:space="preserve"> čistící prostředky</t>
  </si>
  <si>
    <t xml:space="preserve"> kancelářské potřeby</t>
  </si>
  <si>
    <t xml:space="preserve"> všeobecný materiál</t>
  </si>
  <si>
    <t xml:space="preserve"> předplatné, publikace, zákony</t>
  </si>
  <si>
    <t xml:space="preserve"> učební pomůcky, hračky</t>
  </si>
  <si>
    <t xml:space="preserve"> tonery, náplně</t>
  </si>
  <si>
    <t xml:space="preserve"> potřeby do Vv, Pv</t>
  </si>
  <si>
    <t xml:space="preserve"> </t>
  </si>
  <si>
    <t xml:space="preserve"> drobný majetek do 3 000,- Kč</t>
  </si>
  <si>
    <t>502, 503  - spotřeba energie</t>
  </si>
  <si>
    <t xml:space="preserve"> elektrická energie</t>
  </si>
  <si>
    <t xml:space="preserve"> plyn</t>
  </si>
  <si>
    <t xml:space="preserve"> vodné</t>
  </si>
  <si>
    <t xml:space="preserve"> cestovné</t>
  </si>
  <si>
    <t xml:space="preserve"> opravy, údržba, malování</t>
  </si>
  <si>
    <t xml:space="preserve"> opravy kancelářské techniky</t>
  </si>
  <si>
    <t xml:space="preserve"> poštovné</t>
  </si>
  <si>
    <t xml:space="preserve"> servis a správa ICT</t>
  </si>
  <si>
    <t xml:space="preserve"> ostraha objektů</t>
  </si>
  <si>
    <t xml:space="preserve"> bankovní poplatky</t>
  </si>
  <si>
    <t xml:space="preserve"> plavecký výcvik</t>
  </si>
  <si>
    <t xml:space="preserve"> zpracování mezd a účetnictví</t>
  </si>
  <si>
    <t xml:space="preserve"> praní prádla</t>
  </si>
  <si>
    <t xml:space="preserve"> ostatní služby</t>
  </si>
  <si>
    <t xml:space="preserve"> revize</t>
  </si>
  <si>
    <t xml:space="preserve"> telefony, internet</t>
  </si>
  <si>
    <t xml:space="preserve"> školení a semináře</t>
  </si>
  <si>
    <t xml:space="preserve"> servis kopírky, kopírování</t>
  </si>
  <si>
    <t xml:space="preserve"> hrubé mzdy</t>
  </si>
  <si>
    <t xml:space="preserve"> dohody</t>
  </si>
  <si>
    <t xml:space="preserve"> dohody - kroužky</t>
  </si>
  <si>
    <t xml:space="preserve"> sociální pojištění</t>
  </si>
  <si>
    <t xml:space="preserve"> zákonné pojištění zaměstnanců</t>
  </si>
  <si>
    <t xml:space="preserve"> FKSP</t>
  </si>
  <si>
    <t xml:space="preserve"> náhrady DPN</t>
  </si>
  <si>
    <t xml:space="preserve"> ochranné pracovní pomůcky</t>
  </si>
  <si>
    <t xml:space="preserve"> pojištění majetku</t>
  </si>
  <si>
    <t xml:space="preserve"> pojištění podnikatelských rizik</t>
  </si>
  <si>
    <t xml:space="preserve"> odpisy majetku</t>
  </si>
  <si>
    <t xml:space="preserve"> dlouhodobý majek od 3 000,- </t>
  </si>
  <si>
    <t xml:space="preserve"> stravné žáci</t>
  </si>
  <si>
    <t xml:space="preserve"> stravné zaměstnanci</t>
  </si>
  <si>
    <t xml:space="preserve"> stravné - cizí strávníci</t>
  </si>
  <si>
    <t xml:space="preserve"> školné MŠ</t>
  </si>
  <si>
    <t xml:space="preserve"> školné ŠD</t>
  </si>
  <si>
    <t xml:space="preserve"> příjmy z kroužků</t>
  </si>
  <si>
    <t xml:space="preserve"> pronájmy tělocvičny</t>
  </si>
  <si>
    <t xml:space="preserve"> odvoz odpadu</t>
  </si>
  <si>
    <t xml:space="preserve"> úroky</t>
  </si>
  <si>
    <t xml:space="preserve"> ostatní příjmy</t>
  </si>
  <si>
    <t xml:space="preserve"> pronájmy ostatní</t>
  </si>
  <si>
    <t xml:space="preserve"> dotace zřizovatele na provoz</t>
  </si>
  <si>
    <t xml:space="preserve"> dotace na odpisy</t>
  </si>
  <si>
    <t xml:space="preserve"> přijaté transfery</t>
  </si>
  <si>
    <t>Provozní dotace</t>
  </si>
  <si>
    <t>Plán nákladů a výnosů - Rozpočet na rok 2024</t>
  </si>
  <si>
    <t>Předpoklad plnění k 31.12. 2023</t>
  </si>
  <si>
    <t>Rozpočet 2023</t>
  </si>
  <si>
    <t xml:space="preserve"> zdravotní pojištění</t>
  </si>
  <si>
    <t>Projekt ESF - JAK</t>
  </si>
  <si>
    <t>Rozpočet 2024</t>
  </si>
  <si>
    <t>Celkem rozpočet 2024</t>
  </si>
  <si>
    <t xml:space="preserve"> jídelní boxy</t>
  </si>
  <si>
    <t xml:space="preserve">                                                      Rozpočet na rok 2024 - rekapitulace</t>
  </si>
  <si>
    <t>ESF - JAK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</si>
</sst>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4" fontId="0" fillId="0" borderId="0" xfId="0" applyNumberFormat="1"/>
    <xf numFmtId="49" fontId="0" fillId="0" borderId="0" xfId="0" applyNumberFormat="1"/>
    <xf numFmtId="49" fontId="0" fillId="0" borderId="5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49" fontId="2" fillId="0" borderId="1" xfId="0" applyNumberFormat="1" applyFont="1" applyBorder="1"/>
    <xf numFmtId="4" fontId="3" fillId="6" borderId="9" xfId="0" applyNumberFormat="1" applyFont="1" applyFill="1" applyBorder="1"/>
    <xf numFmtId="4" fontId="0" fillId="0" borderId="5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9" fontId="0" fillId="0" borderId="15" xfId="0" applyNumberFormat="1" applyBorder="1"/>
    <xf numFmtId="49" fontId="4" fillId="0" borderId="13" xfId="0" applyNumberFormat="1" applyFont="1" applyBorder="1"/>
    <xf numFmtId="0" fontId="3" fillId="8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0" fillId="0" borderId="0" xfId="0" applyAlignment="1">
      <alignment vertical="center"/>
    </xf>
    <xf numFmtId="49" fontId="0" fillId="0" borderId="30" xfId="0" applyNumberFormat="1" applyBorder="1"/>
    <xf numFmtId="49" fontId="0" fillId="0" borderId="31" xfId="0" applyNumberFormat="1" applyBorder="1"/>
    <xf numFmtId="49" fontId="0" fillId="0" borderId="32" xfId="0" applyNumberFormat="1" applyBorder="1"/>
    <xf numFmtId="49" fontId="0" fillId="0" borderId="33" xfId="0" applyNumberFormat="1" applyBorder="1"/>
    <xf numFmtId="49" fontId="0" fillId="0" borderId="29" xfId="0" applyNumberFormat="1" applyBorder="1"/>
    <xf numFmtId="49" fontId="0" fillId="0" borderId="35" xfId="0" applyNumberFormat="1" applyBorder="1"/>
    <xf numFmtId="4" fontId="0" fillId="6" borderId="5" xfId="0" applyNumberFormat="1" applyFont="1" applyFill="1" applyBorder="1"/>
    <xf numFmtId="4" fontId="0" fillId="6" borderId="6" xfId="0" applyNumberFormat="1" applyFont="1" applyFill="1" applyBorder="1"/>
    <xf numFmtId="4" fontId="0" fillId="6" borderId="7" xfId="0" applyNumberFormat="1" applyFont="1" applyFill="1" applyBorder="1"/>
    <xf numFmtId="0" fontId="3" fillId="8" borderId="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5" borderId="29" xfId="0" applyNumberFormat="1" applyFont="1" applyFill="1" applyBorder="1"/>
    <xf numFmtId="4" fontId="2" fillId="5" borderId="38" xfId="0" applyNumberFormat="1" applyFont="1" applyFill="1" applyBorder="1"/>
    <xf numFmtId="4" fontId="2" fillId="5" borderId="10" xfId="0" applyNumberFormat="1" applyFont="1" applyFill="1" applyBorder="1"/>
    <xf numFmtId="4" fontId="2" fillId="5" borderId="39" xfId="0" applyNumberFormat="1" applyFont="1" applyFill="1" applyBorder="1"/>
    <xf numFmtId="49" fontId="1" fillId="3" borderId="29" xfId="0" applyNumberFormat="1" applyFont="1" applyFill="1" applyBorder="1"/>
    <xf numFmtId="4" fontId="1" fillId="3" borderId="38" xfId="0" applyNumberFormat="1" applyFont="1" applyFill="1" applyBorder="1"/>
    <xf numFmtId="4" fontId="1" fillId="3" borderId="11" xfId="0" applyNumberFormat="1" applyFont="1" applyFill="1" applyBorder="1"/>
    <xf numFmtId="4" fontId="1" fillId="3" borderId="39" xfId="0" applyNumberFormat="1" applyFont="1" applyFill="1" applyBorder="1"/>
    <xf numFmtId="4" fontId="1" fillId="3" borderId="12" xfId="0" applyNumberFormat="1" applyFont="1" applyFill="1" applyBorder="1"/>
    <xf numFmtId="4" fontId="1" fillId="3" borderId="1" xfId="0" applyNumberFormat="1" applyFont="1" applyFill="1" applyBorder="1"/>
    <xf numFmtId="4" fontId="0" fillId="0" borderId="2" xfId="0" applyNumberFormat="1" applyFont="1" applyBorder="1"/>
    <xf numFmtId="4" fontId="0" fillId="0" borderId="44" xfId="0" applyNumberFormat="1" applyFont="1" applyBorder="1"/>
    <xf numFmtId="4" fontId="0" fillId="0" borderId="40" xfId="0" applyNumberFormat="1" applyFont="1" applyBorder="1"/>
    <xf numFmtId="4" fontId="0" fillId="0" borderId="23" xfId="0" applyNumberFormat="1" applyFont="1" applyBorder="1"/>
    <xf numFmtId="4" fontId="0" fillId="0" borderId="18" xfId="0" applyNumberFormat="1" applyFont="1" applyBorder="1"/>
    <xf numFmtId="4" fontId="0" fillId="0" borderId="47" xfId="0" applyNumberFormat="1" applyFont="1" applyBorder="1"/>
    <xf numFmtId="4" fontId="0" fillId="0" borderId="41" xfId="0" applyNumberFormat="1" applyFont="1" applyBorder="1"/>
    <xf numFmtId="4" fontId="0" fillId="0" borderId="26" xfId="0" applyNumberFormat="1" applyFont="1" applyBorder="1"/>
    <xf numFmtId="4" fontId="0" fillId="0" borderId="19" xfId="0" applyNumberFormat="1" applyFont="1" applyBorder="1"/>
    <xf numFmtId="4" fontId="0" fillId="0" borderId="3" xfId="0" applyNumberFormat="1" applyFont="1" applyBorder="1"/>
    <xf numFmtId="4" fontId="0" fillId="0" borderId="45" xfId="0" applyNumberFormat="1" applyFont="1" applyBorder="1"/>
    <xf numFmtId="4" fontId="0" fillId="0" borderId="42" xfId="0" applyNumberFormat="1" applyFont="1" applyBorder="1"/>
    <xf numFmtId="4" fontId="0" fillId="0" borderId="24" xfId="0" applyNumberFormat="1" applyFont="1" applyBorder="1"/>
    <xf numFmtId="4" fontId="0" fillId="0" borderId="4" xfId="0" applyNumberFormat="1" applyFont="1" applyBorder="1"/>
    <xf numFmtId="4" fontId="0" fillId="0" borderId="46" xfId="0" applyNumberFormat="1" applyFont="1" applyBorder="1"/>
    <xf numFmtId="4" fontId="0" fillId="0" borderId="43" xfId="0" applyNumberFormat="1" applyFont="1" applyBorder="1"/>
    <xf numFmtId="4" fontId="0" fillId="0" borderId="25" xfId="0" applyNumberFormat="1" applyFont="1" applyBorder="1"/>
    <xf numFmtId="4" fontId="0" fillId="0" borderId="56" xfId="0" applyNumberFormat="1" applyFont="1" applyBorder="1"/>
    <xf numFmtId="4" fontId="0" fillId="0" borderId="58" xfId="0" applyNumberFormat="1" applyFont="1" applyBorder="1"/>
    <xf numFmtId="4" fontId="0" fillId="0" borderId="59" xfId="0" applyNumberFormat="1" applyFont="1" applyBorder="1"/>
    <xf numFmtId="4" fontId="0" fillId="0" borderId="38" xfId="0" applyNumberFormat="1" applyFont="1" applyBorder="1"/>
    <xf numFmtId="4" fontId="0" fillId="0" borderId="11" xfId="0" applyNumberFormat="1" applyFont="1" applyBorder="1"/>
    <xf numFmtId="4" fontId="0" fillId="0" borderId="10" xfId="0" applyNumberFormat="1" applyFont="1" applyBorder="1"/>
    <xf numFmtId="4" fontId="0" fillId="0" borderId="39" xfId="0" applyNumberFormat="1" applyFont="1" applyBorder="1"/>
    <xf numFmtId="4" fontId="0" fillId="0" borderId="12" xfId="0" applyNumberFormat="1" applyFont="1" applyBorder="1"/>
    <xf numFmtId="4" fontId="0" fillId="0" borderId="1" xfId="0" applyNumberFormat="1" applyFont="1" applyBorder="1"/>
    <xf numFmtId="4" fontId="0" fillId="0" borderId="57" xfId="0" applyNumberFormat="1" applyFont="1" applyBorder="1"/>
    <xf numFmtId="4" fontId="0" fillId="0" borderId="48" xfId="0" applyNumberFormat="1" applyFont="1" applyBorder="1"/>
    <xf numFmtId="4" fontId="0" fillId="0" borderId="0" xfId="0" applyNumberFormat="1" applyFont="1" applyBorder="1"/>
    <xf numFmtId="4" fontId="0" fillId="0" borderId="49" xfId="0" applyNumberFormat="1" applyFont="1" applyBorder="1"/>
    <xf numFmtId="4" fontId="0" fillId="0" borderId="22" xfId="0" applyNumberFormat="1" applyFont="1" applyBorder="1"/>
    <xf numFmtId="4" fontId="0" fillId="0" borderId="21" xfId="0" applyNumberFormat="1" applyFont="1" applyBorder="1"/>
    <xf numFmtId="4" fontId="0" fillId="0" borderId="50" xfId="0" applyNumberFormat="1" applyFont="1" applyBorder="1"/>
    <xf numFmtId="4" fontId="0" fillId="0" borderId="60" xfId="0" applyNumberFormat="1" applyFont="1" applyBorder="1"/>
    <xf numFmtId="4" fontId="0" fillId="0" borderId="15" xfId="0" applyNumberFormat="1" applyFont="1" applyBorder="1"/>
    <xf numFmtId="4" fontId="0" fillId="0" borderId="51" xfId="0" applyNumberFormat="1" applyFont="1" applyBorder="1"/>
    <xf numFmtId="4" fontId="0" fillId="0" borderId="16" xfId="0" applyNumberFormat="1" applyFont="1" applyBorder="1"/>
    <xf numFmtId="4" fontId="0" fillId="0" borderId="8" xfId="0" applyNumberFormat="1" applyFont="1" applyBorder="1"/>
    <xf numFmtId="4" fontId="0" fillId="6" borderId="1" xfId="0" applyNumberFormat="1" applyFont="1" applyFill="1" applyBorder="1"/>
    <xf numFmtId="4" fontId="1" fillId="10" borderId="1" xfId="0" applyNumberFormat="1" applyFont="1" applyFill="1" applyBorder="1"/>
    <xf numFmtId="4" fontId="0" fillId="0" borderId="0" xfId="0" applyNumberFormat="1" applyFont="1"/>
    <xf numFmtId="0" fontId="2" fillId="4" borderId="1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4" fontId="1" fillId="0" borderId="1" xfId="0" applyNumberFormat="1" applyFont="1" applyBorder="1"/>
    <xf numFmtId="0" fontId="5" fillId="0" borderId="14" xfId="0" applyFont="1" applyBorder="1" applyAlignment="1">
      <alignment horizontal="center"/>
    </xf>
    <xf numFmtId="4" fontId="0" fillId="0" borderId="20" xfId="0" applyNumberFormat="1" applyFont="1" applyBorder="1"/>
    <xf numFmtId="4" fontId="1" fillId="4" borderId="62" xfId="0" applyNumberFormat="1" applyFont="1" applyFill="1" applyBorder="1"/>
    <xf numFmtId="49" fontId="0" fillId="0" borderId="0" xfId="0" applyNumberFormat="1" applyAlignment="1">
      <alignment horizontal="right"/>
    </xf>
    <xf numFmtId="4" fontId="1" fillId="6" borderId="63" xfId="0" applyNumberFormat="1" applyFont="1" applyFill="1" applyBorder="1"/>
    <xf numFmtId="4" fontId="0" fillId="0" borderId="64" xfId="0" applyNumberFormat="1" applyFont="1" applyBorder="1"/>
    <xf numFmtId="4" fontId="0" fillId="0" borderId="65" xfId="0" applyNumberFormat="1" applyFont="1" applyBorder="1"/>
    <xf numFmtId="4" fontId="0" fillId="6" borderId="8" xfId="0" applyNumberFormat="1" applyFont="1" applyFill="1" applyBorder="1"/>
    <xf numFmtId="4" fontId="1" fillId="6" borderId="44" xfId="0" applyNumberFormat="1" applyFont="1" applyFill="1" applyBorder="1"/>
    <xf numFmtId="4" fontId="1" fillId="6" borderId="56" xfId="0" applyNumberFormat="1" applyFont="1" applyFill="1" applyBorder="1"/>
    <xf numFmtId="4" fontId="1" fillId="6" borderId="40" xfId="0" applyNumberFormat="1" applyFont="1" applyFill="1" applyBorder="1"/>
    <xf numFmtId="4" fontId="1" fillId="6" borderId="23" xfId="0" applyNumberFormat="1" applyFont="1" applyFill="1" applyBorder="1"/>
    <xf numFmtId="4" fontId="1" fillId="6" borderId="5" xfId="0" applyNumberFormat="1" applyFont="1" applyFill="1" applyBorder="1"/>
    <xf numFmtId="49" fontId="0" fillId="0" borderId="34" xfId="0" applyNumberFormat="1" applyBorder="1"/>
    <xf numFmtId="49" fontId="0" fillId="6" borderId="30" xfId="0" applyNumberFormat="1" applyFont="1" applyFill="1" applyBorder="1"/>
    <xf numFmtId="49" fontId="1" fillId="10" borderId="29" xfId="0" applyNumberFormat="1" applyFont="1" applyFill="1" applyBorder="1"/>
    <xf numFmtId="4" fontId="1" fillId="10" borderId="38" xfId="0" applyNumberFormat="1" applyFont="1" applyFill="1" applyBorder="1"/>
    <xf numFmtId="4" fontId="1" fillId="10" borderId="10" xfId="0" applyNumberFormat="1" applyFont="1" applyFill="1" applyBorder="1"/>
    <xf numFmtId="4" fontId="0" fillId="0" borderId="52" xfId="0" applyNumberFormat="1" applyFont="1" applyBorder="1"/>
    <xf numFmtId="4" fontId="0" fillId="0" borderId="61" xfId="0" applyNumberFormat="1" applyFont="1" applyBorder="1"/>
    <xf numFmtId="4" fontId="0" fillId="0" borderId="55" xfId="0" applyNumberFormat="1" applyFont="1" applyBorder="1"/>
    <xf numFmtId="4" fontId="0" fillId="0" borderId="53" xfId="0" applyNumberFormat="1" applyFont="1" applyBorder="1"/>
    <xf numFmtId="4" fontId="0" fillId="0" borderId="27" xfId="0" applyNumberFormat="1" applyFont="1" applyBorder="1"/>
    <xf numFmtId="4" fontId="1" fillId="10" borderId="39" xfId="0" applyNumberFormat="1" applyFont="1" applyFill="1" applyBorder="1"/>
    <xf numFmtId="4" fontId="2" fillId="5" borderId="1" xfId="0" applyNumberFormat="1" applyFont="1" applyFill="1" applyBorder="1"/>
    <xf numFmtId="4" fontId="0" fillId="6" borderId="63" xfId="0" applyNumberFormat="1" applyFont="1" applyFill="1" applyBorder="1"/>
    <xf numFmtId="4" fontId="0" fillId="6" borderId="66" xfId="0" applyNumberFormat="1" applyFont="1" applyFill="1" applyBorder="1"/>
    <xf numFmtId="4" fontId="7" fillId="10" borderId="1" xfId="0" applyNumberFormat="1" applyFont="1" applyFill="1" applyBorder="1"/>
    <xf numFmtId="4" fontId="6" fillId="6" borderId="1" xfId="0" applyNumberFormat="1" applyFont="1" applyFill="1" applyBorder="1"/>
    <xf numFmtId="4" fontId="6" fillId="6" borderId="5" xfId="0" applyNumberFormat="1" applyFont="1" applyFill="1" applyBorder="1"/>
    <xf numFmtId="4" fontId="6" fillId="6" borderId="6" xfId="0" applyNumberFormat="1" applyFont="1" applyFill="1" applyBorder="1"/>
    <xf numFmtId="4" fontId="6" fillId="6" borderId="7" xfId="0" applyNumberFormat="1" applyFont="1" applyFill="1" applyBorder="1"/>
    <xf numFmtId="4" fontId="6" fillId="6" borderId="20" xfId="0" applyNumberFormat="1" applyFont="1" applyFill="1" applyBorder="1"/>
    <xf numFmtId="4" fontId="6" fillId="6" borderId="8" xfId="0" applyNumberFormat="1" applyFont="1" applyFill="1" applyBorder="1"/>
    <xf numFmtId="4" fontId="0" fillId="6" borderId="44" xfId="0" applyNumberFormat="1" applyFont="1" applyFill="1" applyBorder="1"/>
    <xf numFmtId="4" fontId="0" fillId="6" borderId="56" xfId="0" applyNumberFormat="1" applyFont="1" applyFill="1" applyBorder="1"/>
    <xf numFmtId="4" fontId="6" fillId="6" borderId="19" xfId="0" applyNumberFormat="1" applyFont="1" applyFill="1" applyBorder="1"/>
    <xf numFmtId="49" fontId="0" fillId="6" borderId="30" xfId="0" applyNumberFormat="1" applyFill="1" applyBorder="1"/>
    <xf numFmtId="4" fontId="0" fillId="6" borderId="2" xfId="0" applyNumberFormat="1" applyFont="1" applyFill="1" applyBorder="1"/>
    <xf numFmtId="4" fontId="0" fillId="6" borderId="40" xfId="0" applyNumberFormat="1" applyFont="1" applyFill="1" applyBorder="1"/>
    <xf numFmtId="4" fontId="0" fillId="6" borderId="30" xfId="0" applyNumberFormat="1" applyFont="1" applyFill="1" applyBorder="1"/>
    <xf numFmtId="4" fontId="0" fillId="6" borderId="68" xfId="0" applyNumberFormat="1" applyFont="1" applyFill="1" applyBorder="1"/>
    <xf numFmtId="4" fontId="1" fillId="6" borderId="67" xfId="0" applyNumberFormat="1" applyFont="1" applyFill="1" applyBorder="1"/>
    <xf numFmtId="49" fontId="0" fillId="0" borderId="69" xfId="0" applyNumberFormat="1" applyBorder="1"/>
    <xf numFmtId="49" fontId="0" fillId="0" borderId="70" xfId="0" applyNumberFormat="1" applyBorder="1"/>
    <xf numFmtId="49" fontId="0" fillId="0" borderId="71" xfId="0" applyNumberFormat="1" applyBorder="1"/>
    <xf numFmtId="4" fontId="6" fillId="6" borderId="21" xfId="0" applyNumberFormat="1" applyFont="1" applyFill="1" applyBorder="1"/>
    <xf numFmtId="49" fontId="2" fillId="4" borderId="62" xfId="0" applyNumberFormat="1" applyFont="1" applyFill="1" applyBorder="1"/>
    <xf numFmtId="0" fontId="2" fillId="2" borderId="11" xfId="0" applyFont="1" applyFill="1" applyBorder="1" applyAlignment="1">
      <alignment horizontal="center" vertical="center" wrapText="1"/>
    </xf>
    <xf numFmtId="49" fontId="0" fillId="6" borderId="69" xfId="0" applyNumberFormat="1" applyFont="1" applyFill="1" applyBorder="1"/>
    <xf numFmtId="49" fontId="0" fillId="0" borderId="72" xfId="0" applyNumberFormat="1" applyBorder="1"/>
    <xf numFmtId="4" fontId="0" fillId="6" borderId="23" xfId="0" applyNumberFormat="1" applyFont="1" applyFill="1" applyBorder="1"/>
    <xf numFmtId="4" fontId="0" fillId="0" borderId="73" xfId="0" applyNumberFormat="1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2" fillId="9" borderId="10" xfId="0" applyNumberFormat="1" applyFont="1" applyFill="1" applyBorder="1" applyAlignment="1"/>
    <xf numFmtId="4" fontId="2" fillId="9" borderId="11" xfId="0" applyNumberFormat="1" applyFont="1" applyFill="1" applyBorder="1" applyAlignment="1"/>
    <xf numFmtId="0" fontId="2" fillId="9" borderId="11" xfId="0" applyFont="1" applyFill="1" applyBorder="1" applyAlignment="1"/>
    <xf numFmtId="0" fontId="2" fillId="9" borderId="12" xfId="0" applyFont="1" applyFill="1" applyBorder="1" applyAlignment="1"/>
    <xf numFmtId="0" fontId="2" fillId="4" borderId="17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2" fillId="2" borderId="14" xfId="0" applyFont="1" applyFill="1" applyBorder="1" applyAlignment="1">
      <alignment horizontal="center" vertical="center" wrapText="1"/>
    </xf>
    <xf numFmtId="0" fontId="5" fillId="0" borderId="16" xfId="0" applyFont="1" applyBorder="1" applyAlignment="1"/>
    <xf numFmtId="0" fontId="2" fillId="2" borderId="36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2" fillId="7" borderId="10" xfId="0" applyNumberFormat="1" applyFont="1" applyFill="1" applyBorder="1" applyAlignment="1">
      <alignment horizontal="center"/>
    </xf>
    <xf numFmtId="4" fontId="2" fillId="7" borderId="11" xfId="0" applyNumberFormat="1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0" fillId="0" borderId="74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8"/>
  <sheetViews>
    <sheetView tabSelected="1" topLeftCell="B1" zoomScale="112" zoomScaleNormal="112" workbookViewId="0">
      <selection activeCell="G13" sqref="G13"/>
    </sheetView>
  </sheetViews>
  <sheetFormatPr defaultRowHeight="15"/>
  <cols>
    <col min="1" max="1" width="4.140625" hidden="1" customWidth="1"/>
    <col min="2" max="2" width="32.85546875" customWidth="1"/>
    <col min="3" max="15" width="14.7109375" customWidth="1"/>
    <col min="17" max="17" width="11.85546875" customWidth="1"/>
    <col min="18" max="18" width="20.7109375" customWidth="1"/>
  </cols>
  <sheetData>
    <row r="1" spans="2:18" ht="15.75">
      <c r="C1" s="16"/>
      <c r="D1" s="16"/>
      <c r="E1" s="144" t="s">
        <v>38</v>
      </c>
      <c r="F1" s="144"/>
      <c r="G1" s="144"/>
      <c r="H1" s="144"/>
      <c r="I1" s="144"/>
      <c r="J1" s="144"/>
      <c r="K1" s="144"/>
      <c r="L1" s="15"/>
      <c r="M1" s="15"/>
    </row>
    <row r="2" spans="2:18" ht="15.75" thickBot="1"/>
    <row r="3" spans="2:18" ht="19.5" thickBot="1">
      <c r="B3" s="145" t="s">
        <v>98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7"/>
    </row>
    <row r="5" spans="2:18" ht="15.75" thickBot="1"/>
    <row r="6" spans="2:18" ht="17.25" customHeight="1" thickTop="1" thickBot="1">
      <c r="B6" s="27" t="s">
        <v>0</v>
      </c>
      <c r="C6" s="156" t="s">
        <v>34</v>
      </c>
      <c r="D6" s="157"/>
      <c r="E6" s="158"/>
      <c r="F6" s="159" t="s">
        <v>36</v>
      </c>
      <c r="G6" s="160"/>
      <c r="H6" s="161"/>
      <c r="I6" s="159" t="s">
        <v>102</v>
      </c>
      <c r="J6" s="160"/>
      <c r="K6" s="161"/>
      <c r="L6" s="162" t="s">
        <v>3</v>
      </c>
      <c r="M6" s="162"/>
      <c r="N6" s="163"/>
      <c r="O6" s="164" t="s">
        <v>104</v>
      </c>
    </row>
    <row r="7" spans="2:18" ht="48" thickBot="1">
      <c r="B7" s="28"/>
      <c r="C7" s="29" t="s">
        <v>100</v>
      </c>
      <c r="D7" s="138" t="s">
        <v>99</v>
      </c>
      <c r="E7" s="30" t="s">
        <v>103</v>
      </c>
      <c r="F7" s="31" t="s">
        <v>100</v>
      </c>
      <c r="G7" s="143" t="s">
        <v>99</v>
      </c>
      <c r="H7" s="30" t="s">
        <v>103</v>
      </c>
      <c r="I7" s="31" t="s">
        <v>100</v>
      </c>
      <c r="J7" s="143" t="s">
        <v>99</v>
      </c>
      <c r="K7" s="33" t="s">
        <v>103</v>
      </c>
      <c r="L7" s="32" t="s">
        <v>100</v>
      </c>
      <c r="M7" s="143" t="s">
        <v>99</v>
      </c>
      <c r="N7" s="30" t="s">
        <v>103</v>
      </c>
      <c r="O7" s="165"/>
    </row>
    <row r="8" spans="2:18" ht="21.75" customHeight="1" thickBot="1">
      <c r="B8" s="34" t="s">
        <v>12</v>
      </c>
      <c r="C8" s="35">
        <f t="shared" ref="C8:O8" si="0">SUM(C9+C23+C27+C30+C32+C46+C50+C53+C55+C57+C63+C65+C60)</f>
        <v>5066000</v>
      </c>
      <c r="D8" s="35">
        <f t="shared" si="0"/>
        <v>5234500</v>
      </c>
      <c r="E8" s="35">
        <f t="shared" si="0"/>
        <v>5532000</v>
      </c>
      <c r="F8" s="35">
        <f t="shared" si="0"/>
        <v>19485796</v>
      </c>
      <c r="G8" s="35">
        <f t="shared" si="0"/>
        <v>19485796</v>
      </c>
      <c r="H8" s="35">
        <f t="shared" si="0"/>
        <v>19529000</v>
      </c>
      <c r="I8" s="35">
        <f t="shared" si="0"/>
        <v>449335</v>
      </c>
      <c r="J8" s="35">
        <f t="shared" si="0"/>
        <v>449335</v>
      </c>
      <c r="K8" s="35">
        <f t="shared" si="0"/>
        <v>520000</v>
      </c>
      <c r="L8" s="35">
        <f t="shared" si="0"/>
        <v>716000</v>
      </c>
      <c r="M8" s="35">
        <f t="shared" si="0"/>
        <v>751300</v>
      </c>
      <c r="N8" s="35">
        <f t="shared" si="0"/>
        <v>882000</v>
      </c>
      <c r="O8" s="35">
        <f t="shared" si="0"/>
        <v>26463000</v>
      </c>
    </row>
    <row r="9" spans="2:18" ht="15.75" thickBot="1">
      <c r="B9" s="38" t="s">
        <v>5</v>
      </c>
      <c r="C9" s="39">
        <f t="shared" ref="C9:J9" si="1">SUM(C10:C22)</f>
        <v>1255000</v>
      </c>
      <c r="D9" s="39">
        <f t="shared" si="1"/>
        <v>1497861</v>
      </c>
      <c r="E9" s="39">
        <f t="shared" si="1"/>
        <v>1633000</v>
      </c>
      <c r="F9" s="39">
        <f t="shared" si="1"/>
        <v>155253</v>
      </c>
      <c r="G9" s="39">
        <f t="shared" si="1"/>
        <v>155253</v>
      </c>
      <c r="H9" s="41">
        <f t="shared" si="1"/>
        <v>170000</v>
      </c>
      <c r="I9" s="39">
        <f t="shared" si="1"/>
        <v>20000</v>
      </c>
      <c r="J9" s="39">
        <f t="shared" si="1"/>
        <v>20000</v>
      </c>
      <c r="K9" s="41">
        <f>SUM(K10:K22)</f>
        <v>20000</v>
      </c>
      <c r="L9" s="42">
        <f>SUM(L10:L22)</f>
        <v>253000</v>
      </c>
      <c r="M9" s="42">
        <f>SUM(M10:M22)</f>
        <v>271920</v>
      </c>
      <c r="N9" s="42">
        <f>SUM(N10:N22)</f>
        <v>287000</v>
      </c>
      <c r="O9" s="43">
        <f>SUM(O10:O22)</f>
        <v>2110000</v>
      </c>
      <c r="R9" s="2"/>
    </row>
    <row r="10" spans="2:18">
      <c r="B10" s="17" t="s">
        <v>39</v>
      </c>
      <c r="C10" s="44">
        <v>600000</v>
      </c>
      <c r="D10" s="9">
        <v>682600</v>
      </c>
      <c r="E10" s="44">
        <v>780000</v>
      </c>
      <c r="F10" s="45"/>
      <c r="G10" s="61"/>
      <c r="H10" s="46"/>
      <c r="I10" s="45"/>
      <c r="J10" s="61"/>
      <c r="K10" s="46"/>
      <c r="L10" s="9"/>
      <c r="M10" s="47"/>
      <c r="N10" s="9"/>
      <c r="O10" s="23">
        <f t="shared" ref="O10:O64" si="2">SUM(E10+H10+K10+N10)</f>
        <v>780000</v>
      </c>
      <c r="R10" s="2"/>
    </row>
    <row r="11" spans="2:18">
      <c r="B11" s="18" t="s">
        <v>40</v>
      </c>
      <c r="C11" s="48">
        <v>120000</v>
      </c>
      <c r="D11" s="10">
        <v>185400</v>
      </c>
      <c r="E11" s="48">
        <v>200000</v>
      </c>
      <c r="F11" s="49"/>
      <c r="G11" s="70"/>
      <c r="H11" s="50"/>
      <c r="I11" s="49"/>
      <c r="J11" s="70"/>
      <c r="K11" s="50"/>
      <c r="L11" s="52"/>
      <c r="M11" s="51"/>
      <c r="N11" s="52"/>
      <c r="O11" s="24">
        <f t="shared" si="2"/>
        <v>200000</v>
      </c>
      <c r="R11" s="2"/>
    </row>
    <row r="12" spans="2:18">
      <c r="B12" s="18" t="s">
        <v>41</v>
      </c>
      <c r="C12" s="48"/>
      <c r="D12" s="10"/>
      <c r="E12" s="48"/>
      <c r="F12" s="49"/>
      <c r="G12" s="70"/>
      <c r="H12" s="50"/>
      <c r="I12" s="49"/>
      <c r="J12" s="70"/>
      <c r="K12" s="50"/>
      <c r="L12" s="52">
        <v>235000</v>
      </c>
      <c r="M12" s="51">
        <v>258300</v>
      </c>
      <c r="N12" s="52">
        <v>270000</v>
      </c>
      <c r="O12" s="24">
        <f t="shared" si="2"/>
        <v>270000</v>
      </c>
      <c r="R12" s="2"/>
    </row>
    <row r="13" spans="2:18">
      <c r="B13" s="18" t="s">
        <v>105</v>
      </c>
      <c r="C13" s="48"/>
      <c r="D13" s="10"/>
      <c r="E13" s="48"/>
      <c r="F13" s="49"/>
      <c r="G13" s="70"/>
      <c r="H13" s="50"/>
      <c r="I13" s="49"/>
      <c r="J13" s="70"/>
      <c r="K13" s="50"/>
      <c r="L13" s="52"/>
      <c r="M13" s="51">
        <v>1670</v>
      </c>
      <c r="N13" s="52">
        <v>2000</v>
      </c>
      <c r="O13" s="24">
        <f t="shared" si="2"/>
        <v>2000</v>
      </c>
      <c r="R13" s="2"/>
    </row>
    <row r="14" spans="2:18">
      <c r="B14" s="18" t="s">
        <v>42</v>
      </c>
      <c r="C14" s="48">
        <v>14000</v>
      </c>
      <c r="D14" s="10">
        <v>13850</v>
      </c>
      <c r="E14" s="48">
        <v>20000</v>
      </c>
      <c r="F14" s="49"/>
      <c r="G14" s="70"/>
      <c r="H14" s="50"/>
      <c r="I14" s="49"/>
      <c r="J14" s="70"/>
      <c r="K14" s="50"/>
      <c r="L14" s="52">
        <v>5000</v>
      </c>
      <c r="M14" s="51">
        <v>1680</v>
      </c>
      <c r="N14" s="52">
        <v>2000</v>
      </c>
      <c r="O14" s="24">
        <f t="shared" si="2"/>
        <v>22000</v>
      </c>
      <c r="R14" s="2"/>
    </row>
    <row r="15" spans="2:18">
      <c r="B15" s="18" t="s">
        <v>43</v>
      </c>
      <c r="C15" s="48">
        <v>60000</v>
      </c>
      <c r="D15" s="10">
        <v>58648</v>
      </c>
      <c r="E15" s="48">
        <v>73000</v>
      </c>
      <c r="F15" s="49"/>
      <c r="G15" s="70"/>
      <c r="H15" s="50"/>
      <c r="I15" s="49"/>
      <c r="J15" s="70"/>
      <c r="K15" s="50"/>
      <c r="L15" s="52">
        <v>2000</v>
      </c>
      <c r="M15" s="51">
        <v>2010</v>
      </c>
      <c r="N15" s="52">
        <v>2000</v>
      </c>
      <c r="O15" s="24">
        <f t="shared" si="2"/>
        <v>75000</v>
      </c>
      <c r="R15" s="2"/>
    </row>
    <row r="16" spans="2:18">
      <c r="B16" s="18" t="s">
        <v>44</v>
      </c>
      <c r="C16" s="48">
        <v>30000</v>
      </c>
      <c r="D16" s="10">
        <v>32681</v>
      </c>
      <c r="E16" s="48">
        <v>44000</v>
      </c>
      <c r="F16" s="49"/>
      <c r="G16" s="70"/>
      <c r="H16" s="50"/>
      <c r="I16" s="49"/>
      <c r="J16" s="70"/>
      <c r="K16" s="50"/>
      <c r="L16" s="52">
        <v>1000</v>
      </c>
      <c r="M16" s="51">
        <v>980</v>
      </c>
      <c r="N16" s="52">
        <v>1000</v>
      </c>
      <c r="O16" s="24">
        <f t="shared" si="2"/>
        <v>45000</v>
      </c>
      <c r="R16" s="2"/>
    </row>
    <row r="17" spans="2:18">
      <c r="B17" s="18" t="s">
        <v>45</v>
      </c>
      <c r="C17" s="48">
        <v>105000</v>
      </c>
      <c r="D17" s="10">
        <v>154180</v>
      </c>
      <c r="E17" s="48">
        <v>178000</v>
      </c>
      <c r="F17" s="49"/>
      <c r="G17" s="70"/>
      <c r="H17" s="50"/>
      <c r="I17" s="49"/>
      <c r="J17" s="70"/>
      <c r="K17" s="50"/>
      <c r="L17" s="52">
        <v>10000</v>
      </c>
      <c r="M17" s="51">
        <v>7280</v>
      </c>
      <c r="N17" s="52">
        <v>10000</v>
      </c>
      <c r="O17" s="24">
        <f t="shared" si="2"/>
        <v>188000</v>
      </c>
      <c r="R17" s="2"/>
    </row>
    <row r="18" spans="2:18">
      <c r="B18" s="18" t="s">
        <v>46</v>
      </c>
      <c r="C18" s="48">
        <v>31000</v>
      </c>
      <c r="D18" s="10">
        <v>20985</v>
      </c>
      <c r="E18" s="48">
        <v>19000</v>
      </c>
      <c r="F18" s="49"/>
      <c r="G18" s="70"/>
      <c r="H18" s="50"/>
      <c r="I18" s="49"/>
      <c r="J18" s="70"/>
      <c r="K18" s="50"/>
      <c r="L18" s="52"/>
      <c r="M18" s="51"/>
      <c r="N18" s="52"/>
      <c r="O18" s="24">
        <f t="shared" si="2"/>
        <v>19000</v>
      </c>
      <c r="R18" s="2"/>
    </row>
    <row r="19" spans="2:18">
      <c r="B19" s="18" t="s">
        <v>47</v>
      </c>
      <c r="C19" s="48">
        <v>130000</v>
      </c>
      <c r="D19" s="10">
        <v>132000</v>
      </c>
      <c r="E19" s="48">
        <v>82000</v>
      </c>
      <c r="F19" s="49">
        <v>155253</v>
      </c>
      <c r="G19" s="70">
        <v>155253</v>
      </c>
      <c r="H19" s="50">
        <v>170000</v>
      </c>
      <c r="I19" s="49">
        <v>20000</v>
      </c>
      <c r="J19" s="70">
        <v>20000</v>
      </c>
      <c r="K19" s="50">
        <v>20000</v>
      </c>
      <c r="L19" s="52"/>
      <c r="M19" s="51"/>
      <c r="N19" s="52"/>
      <c r="O19" s="24">
        <f t="shared" si="2"/>
        <v>272000</v>
      </c>
      <c r="R19" s="2"/>
    </row>
    <row r="20" spans="2:18">
      <c r="B20" s="19" t="s">
        <v>48</v>
      </c>
      <c r="C20" s="53">
        <v>57000</v>
      </c>
      <c r="D20" s="10">
        <v>56665</v>
      </c>
      <c r="E20" s="53">
        <v>72000</v>
      </c>
      <c r="F20" s="54"/>
      <c r="G20" s="62"/>
      <c r="H20" s="55"/>
      <c r="I20" s="54"/>
      <c r="J20" s="62"/>
      <c r="K20" s="55"/>
      <c r="L20" s="10"/>
      <c r="M20" s="56"/>
      <c r="N20" s="10"/>
      <c r="O20" s="24">
        <f t="shared" si="2"/>
        <v>72000</v>
      </c>
      <c r="R20" s="2"/>
    </row>
    <row r="21" spans="2:18">
      <c r="B21" s="19" t="s">
        <v>51</v>
      </c>
      <c r="C21" s="53">
        <v>23000</v>
      </c>
      <c r="D21" s="10">
        <v>76302</v>
      </c>
      <c r="E21" s="53">
        <v>94000</v>
      </c>
      <c r="F21" s="54" t="s">
        <v>50</v>
      </c>
      <c r="G21" s="62" t="s">
        <v>50</v>
      </c>
      <c r="H21" s="55" t="s">
        <v>50</v>
      </c>
      <c r="I21" s="54"/>
      <c r="J21" s="62"/>
      <c r="K21" s="55"/>
      <c r="L21" s="10"/>
      <c r="M21" s="56"/>
      <c r="N21" s="10"/>
      <c r="O21" s="24">
        <v>94000</v>
      </c>
      <c r="R21" s="2"/>
    </row>
    <row r="22" spans="2:18" ht="15.75" thickBot="1">
      <c r="B22" s="20" t="s">
        <v>49</v>
      </c>
      <c r="C22" s="57">
        <v>85000</v>
      </c>
      <c r="D22" s="11">
        <v>84550</v>
      </c>
      <c r="E22" s="57">
        <v>71000</v>
      </c>
      <c r="F22" s="58"/>
      <c r="G22" s="63"/>
      <c r="H22" s="59"/>
      <c r="I22" s="58"/>
      <c r="J22" s="63"/>
      <c r="K22" s="59"/>
      <c r="L22" s="11"/>
      <c r="M22" s="60"/>
      <c r="N22" s="11"/>
      <c r="O22" s="97">
        <f t="shared" si="2"/>
        <v>71000</v>
      </c>
      <c r="R22" s="2"/>
    </row>
    <row r="23" spans="2:18" ht="15.75" thickBot="1">
      <c r="B23" s="38" t="s">
        <v>52</v>
      </c>
      <c r="C23" s="39">
        <f>SUM(C24:C26)</f>
        <v>1508000</v>
      </c>
      <c r="D23" s="39">
        <f t="shared" ref="D23:E23" si="3">SUM(D24:D26)</f>
        <v>1171140</v>
      </c>
      <c r="E23" s="39">
        <f t="shared" si="3"/>
        <v>1115000</v>
      </c>
      <c r="F23" s="39">
        <f t="shared" ref="F23:N23" si="4">SUM(F24:F26)</f>
        <v>0</v>
      </c>
      <c r="G23" s="39">
        <f t="shared" si="4"/>
        <v>0</v>
      </c>
      <c r="H23" s="41">
        <f t="shared" si="4"/>
        <v>0</v>
      </c>
      <c r="I23" s="39">
        <f t="shared" si="4"/>
        <v>0</v>
      </c>
      <c r="J23" s="39">
        <f t="shared" si="4"/>
        <v>0</v>
      </c>
      <c r="K23" s="41">
        <f t="shared" si="4"/>
        <v>0</v>
      </c>
      <c r="L23" s="42">
        <f t="shared" si="4"/>
        <v>67000</v>
      </c>
      <c r="M23" s="42">
        <f t="shared" si="4"/>
        <v>66560</v>
      </c>
      <c r="N23" s="43">
        <f t="shared" si="4"/>
        <v>80000</v>
      </c>
      <c r="O23" s="43">
        <f t="shared" si="2"/>
        <v>1195000</v>
      </c>
      <c r="Q23" s="2"/>
      <c r="R23" s="2"/>
    </row>
    <row r="24" spans="2:18">
      <c r="B24" s="17" t="s">
        <v>53</v>
      </c>
      <c r="C24" s="45">
        <v>350000</v>
      </c>
      <c r="D24" s="61">
        <v>484500</v>
      </c>
      <c r="E24" s="44">
        <v>413000</v>
      </c>
      <c r="F24" s="45"/>
      <c r="G24" s="61"/>
      <c r="H24" s="46"/>
      <c r="I24" s="45"/>
      <c r="J24" s="61"/>
      <c r="K24" s="46"/>
      <c r="L24" s="9">
        <v>15000</v>
      </c>
      <c r="M24" s="47">
        <v>15620</v>
      </c>
      <c r="N24" s="9">
        <v>20000</v>
      </c>
      <c r="O24" s="23">
        <f t="shared" si="2"/>
        <v>433000</v>
      </c>
      <c r="R24" s="2"/>
    </row>
    <row r="25" spans="2:18">
      <c r="B25" s="19" t="s">
        <v>54</v>
      </c>
      <c r="C25" s="54">
        <v>1086000</v>
      </c>
      <c r="D25" s="62">
        <v>632800</v>
      </c>
      <c r="E25" s="53">
        <v>651000</v>
      </c>
      <c r="F25" s="54"/>
      <c r="G25" s="62"/>
      <c r="H25" s="55"/>
      <c r="I25" s="54"/>
      <c r="J25" s="62"/>
      <c r="K25" s="55"/>
      <c r="L25" s="10">
        <v>48000</v>
      </c>
      <c r="M25" s="56">
        <v>47340</v>
      </c>
      <c r="N25" s="10">
        <v>54000</v>
      </c>
      <c r="O25" s="24">
        <f t="shared" si="2"/>
        <v>705000</v>
      </c>
      <c r="R25" s="2"/>
    </row>
    <row r="26" spans="2:18" ht="15.75" thickBot="1">
      <c r="B26" s="20" t="s">
        <v>55</v>
      </c>
      <c r="C26" s="58">
        <v>72000</v>
      </c>
      <c r="D26" s="63">
        <v>53840</v>
      </c>
      <c r="E26" s="57">
        <v>51000</v>
      </c>
      <c r="F26" s="58"/>
      <c r="G26" s="63"/>
      <c r="H26" s="59"/>
      <c r="I26" s="58"/>
      <c r="J26" s="63"/>
      <c r="K26" s="59"/>
      <c r="L26" s="11">
        <v>4000</v>
      </c>
      <c r="M26" s="60">
        <v>3600</v>
      </c>
      <c r="N26" s="11">
        <v>6000</v>
      </c>
      <c r="O26" s="25">
        <f t="shared" si="2"/>
        <v>57000</v>
      </c>
      <c r="R26" s="2"/>
    </row>
    <row r="27" spans="2:18" ht="15.75" thickBot="1">
      <c r="B27" s="38" t="s">
        <v>6</v>
      </c>
      <c r="C27" s="39">
        <f>SUM(C28:C29)</f>
        <v>444000</v>
      </c>
      <c r="D27" s="39">
        <f t="shared" ref="D27:E27" si="5">SUM(D28:D29)</f>
        <v>562877</v>
      </c>
      <c r="E27" s="39">
        <f t="shared" si="5"/>
        <v>502000</v>
      </c>
      <c r="F27" s="39">
        <f>SUM(F29:F29)</f>
        <v>0</v>
      </c>
      <c r="G27" s="40">
        <v>0</v>
      </c>
      <c r="H27" s="41">
        <f t="shared" ref="H27:K27" si="6">SUM(H29:H29)</f>
        <v>0</v>
      </c>
      <c r="I27" s="39">
        <f t="shared" si="6"/>
        <v>0</v>
      </c>
      <c r="J27" s="39">
        <f t="shared" si="6"/>
        <v>0</v>
      </c>
      <c r="K27" s="41">
        <f t="shared" si="6"/>
        <v>0</v>
      </c>
      <c r="L27" s="42">
        <f>SUM(L28:L29)</f>
        <v>39000</v>
      </c>
      <c r="M27" s="42">
        <f>SUM(M28:M29)</f>
        <v>10640</v>
      </c>
      <c r="N27" s="42">
        <f>SUM(N28:N29)</f>
        <v>12500</v>
      </c>
      <c r="O27" s="43">
        <f>SUM(E27+H27+K27+N27)</f>
        <v>514500</v>
      </c>
      <c r="R27" s="2"/>
    </row>
    <row r="28" spans="2:18" ht="15.75" customHeight="1">
      <c r="B28" s="139" t="s">
        <v>57</v>
      </c>
      <c r="C28" s="124">
        <v>435000</v>
      </c>
      <c r="D28" s="131">
        <v>560557</v>
      </c>
      <c r="E28" s="115">
        <v>500000</v>
      </c>
      <c r="F28" s="94"/>
      <c r="G28" s="94"/>
      <c r="H28" s="94"/>
      <c r="I28" s="94"/>
      <c r="J28" s="94"/>
      <c r="K28" s="132"/>
      <c r="L28" s="131">
        <v>39000</v>
      </c>
      <c r="M28" s="115">
        <v>10640</v>
      </c>
      <c r="N28" s="115">
        <v>12500</v>
      </c>
      <c r="O28" s="23">
        <f t="shared" si="2"/>
        <v>512500</v>
      </c>
      <c r="R28" s="2"/>
    </row>
    <row r="29" spans="2:18" ht="15.75" thickBot="1">
      <c r="B29" s="140" t="s">
        <v>58</v>
      </c>
      <c r="C29" s="76">
        <v>9000</v>
      </c>
      <c r="D29" s="70">
        <v>2320</v>
      </c>
      <c r="E29" s="48">
        <v>2000</v>
      </c>
      <c r="F29" s="49"/>
      <c r="G29" s="70"/>
      <c r="H29" s="50"/>
      <c r="I29" s="49"/>
      <c r="J29" s="70"/>
      <c r="K29" s="50"/>
      <c r="L29" s="51"/>
      <c r="M29" s="51"/>
      <c r="N29" s="52"/>
      <c r="O29" s="97">
        <f t="shared" si="2"/>
        <v>2000</v>
      </c>
      <c r="R29" s="2"/>
    </row>
    <row r="30" spans="2:18" ht="15.75" thickBot="1">
      <c r="B30" s="38" t="s">
        <v>7</v>
      </c>
      <c r="C30" s="39">
        <f>SUM(C31)</f>
        <v>24000</v>
      </c>
      <c r="D30" s="39">
        <f t="shared" ref="D30:E30" si="7">SUM(D31)</f>
        <v>22420</v>
      </c>
      <c r="E30" s="39">
        <f t="shared" si="7"/>
        <v>24500</v>
      </c>
      <c r="F30" s="39">
        <f>SUM(F31)</f>
        <v>0</v>
      </c>
      <c r="G30" s="40">
        <v>0</v>
      </c>
      <c r="H30" s="41">
        <f t="shared" ref="H30:K30" si="8">SUM(H31)</f>
        <v>0</v>
      </c>
      <c r="I30" s="39">
        <v>0</v>
      </c>
      <c r="J30" s="39">
        <v>0</v>
      </c>
      <c r="K30" s="41">
        <f t="shared" si="8"/>
        <v>0</v>
      </c>
      <c r="L30" s="42">
        <v>0</v>
      </c>
      <c r="M30" s="42">
        <v>0</v>
      </c>
      <c r="N30" s="42">
        <v>0</v>
      </c>
      <c r="O30" s="43">
        <f t="shared" si="2"/>
        <v>24500</v>
      </c>
      <c r="R30" s="2"/>
    </row>
    <row r="31" spans="2:18" ht="15.75" thickBot="1">
      <c r="B31" s="21" t="s">
        <v>56</v>
      </c>
      <c r="C31" s="64">
        <v>24000</v>
      </c>
      <c r="D31" s="65">
        <v>22420</v>
      </c>
      <c r="E31" s="66">
        <v>24500</v>
      </c>
      <c r="F31" s="64"/>
      <c r="G31" s="65"/>
      <c r="H31" s="67"/>
      <c r="I31" s="64"/>
      <c r="J31" s="65"/>
      <c r="K31" s="67"/>
      <c r="L31" s="68"/>
      <c r="M31" s="68"/>
      <c r="N31" s="69"/>
      <c r="O31" s="82">
        <f t="shared" si="2"/>
        <v>24500</v>
      </c>
      <c r="R31" s="2"/>
    </row>
    <row r="32" spans="2:18" ht="15.75" thickBot="1">
      <c r="B32" s="38" t="s">
        <v>8</v>
      </c>
      <c r="C32" s="39">
        <f t="shared" ref="C32:N32" si="9">SUM(C33:C45)</f>
        <v>977000</v>
      </c>
      <c r="D32" s="39">
        <f t="shared" si="9"/>
        <v>1155701</v>
      </c>
      <c r="E32" s="39">
        <f t="shared" si="9"/>
        <v>1190000</v>
      </c>
      <c r="F32" s="39">
        <f t="shared" si="9"/>
        <v>50000</v>
      </c>
      <c r="G32" s="39">
        <f t="shared" si="9"/>
        <v>50000</v>
      </c>
      <c r="H32" s="39">
        <f t="shared" si="9"/>
        <v>50000</v>
      </c>
      <c r="I32" s="39">
        <f t="shared" si="9"/>
        <v>20000</v>
      </c>
      <c r="J32" s="39">
        <f t="shared" si="9"/>
        <v>20000</v>
      </c>
      <c r="K32" s="41">
        <f t="shared" si="9"/>
        <v>20000</v>
      </c>
      <c r="L32" s="42">
        <f t="shared" si="9"/>
        <v>7000</v>
      </c>
      <c r="M32" s="42">
        <f t="shared" si="9"/>
        <v>7000</v>
      </c>
      <c r="N32" s="43">
        <f t="shared" si="9"/>
        <v>8000</v>
      </c>
      <c r="O32" s="43">
        <f t="shared" si="2"/>
        <v>1268000</v>
      </c>
      <c r="R32" s="2"/>
    </row>
    <row r="33" spans="2:18">
      <c r="B33" s="17" t="s">
        <v>59</v>
      </c>
      <c r="C33" s="45">
        <v>5000</v>
      </c>
      <c r="D33" s="61">
        <v>5341</v>
      </c>
      <c r="E33" s="44">
        <v>5500</v>
      </c>
      <c r="F33" s="45"/>
      <c r="G33" s="61"/>
      <c r="H33" s="46"/>
      <c r="I33" s="45"/>
      <c r="J33" s="61"/>
      <c r="K33" s="46"/>
      <c r="L33" s="47"/>
      <c r="M33" s="47"/>
      <c r="N33" s="9"/>
      <c r="O33" s="23">
        <f t="shared" si="2"/>
        <v>5500</v>
      </c>
      <c r="R33" s="2"/>
    </row>
    <row r="34" spans="2:18">
      <c r="B34" s="18" t="s">
        <v>60</v>
      </c>
      <c r="C34" s="54">
        <v>144000</v>
      </c>
      <c r="D34" s="70">
        <v>156850</v>
      </c>
      <c r="E34" s="48">
        <v>167000</v>
      </c>
      <c r="F34" s="49"/>
      <c r="G34" s="70"/>
      <c r="H34" s="50"/>
      <c r="I34" s="49"/>
      <c r="J34" s="70"/>
      <c r="K34" s="50"/>
      <c r="L34" s="51"/>
      <c r="M34" s="51"/>
      <c r="N34" s="52"/>
      <c r="O34" s="24">
        <f t="shared" si="2"/>
        <v>167000</v>
      </c>
      <c r="R34" s="2"/>
    </row>
    <row r="35" spans="2:18">
      <c r="B35" s="18" t="s">
        <v>61</v>
      </c>
      <c r="C35" s="54">
        <v>15000</v>
      </c>
      <c r="D35" s="70">
        <v>14520</v>
      </c>
      <c r="E35" s="48">
        <v>15000</v>
      </c>
      <c r="F35" s="49"/>
      <c r="G35" s="70"/>
      <c r="H35" s="50"/>
      <c r="I35" s="49"/>
      <c r="J35" s="70"/>
      <c r="K35" s="50"/>
      <c r="L35" s="51"/>
      <c r="M35" s="51"/>
      <c r="N35" s="52"/>
      <c r="O35" s="24">
        <f t="shared" si="2"/>
        <v>15000</v>
      </c>
      <c r="R35" s="2"/>
    </row>
    <row r="36" spans="2:18">
      <c r="B36" s="18" t="s">
        <v>62</v>
      </c>
      <c r="C36" s="54">
        <v>9000</v>
      </c>
      <c r="D36" s="70">
        <v>9480</v>
      </c>
      <c r="E36" s="48">
        <v>12000</v>
      </c>
      <c r="F36" s="49"/>
      <c r="G36" s="70"/>
      <c r="H36" s="50"/>
      <c r="I36" s="49"/>
      <c r="J36" s="70"/>
      <c r="K36" s="50"/>
      <c r="L36" s="51"/>
      <c r="M36" s="51"/>
      <c r="N36" s="52"/>
      <c r="O36" s="24">
        <f t="shared" si="2"/>
        <v>12000</v>
      </c>
      <c r="R36" s="2"/>
    </row>
    <row r="37" spans="2:18">
      <c r="B37" s="18" t="s">
        <v>90</v>
      </c>
      <c r="C37" s="54">
        <v>8000</v>
      </c>
      <c r="D37" s="70">
        <v>7000</v>
      </c>
      <c r="E37" s="48">
        <v>7000</v>
      </c>
      <c r="F37" s="49"/>
      <c r="G37" s="70"/>
      <c r="H37" s="50"/>
      <c r="I37" s="49"/>
      <c r="J37" s="70"/>
      <c r="K37" s="50"/>
      <c r="L37" s="51"/>
      <c r="M37" s="51"/>
      <c r="N37" s="52"/>
      <c r="O37" s="24">
        <f t="shared" si="2"/>
        <v>7000</v>
      </c>
      <c r="R37" s="2"/>
    </row>
    <row r="38" spans="2:18">
      <c r="B38" s="18" t="s">
        <v>63</v>
      </c>
      <c r="C38" s="54">
        <v>15000</v>
      </c>
      <c r="D38" s="70">
        <v>14500</v>
      </c>
      <c r="E38" s="48">
        <v>15000</v>
      </c>
      <c r="F38" s="49">
        <v>30000</v>
      </c>
      <c r="G38" s="70">
        <v>30000</v>
      </c>
      <c r="H38" s="50">
        <v>30000</v>
      </c>
      <c r="I38" s="49"/>
      <c r="J38" s="70"/>
      <c r="K38" s="50"/>
      <c r="L38" s="51"/>
      <c r="M38" s="51"/>
      <c r="N38" s="52"/>
      <c r="O38" s="24">
        <f t="shared" si="2"/>
        <v>45000</v>
      </c>
      <c r="R38" s="2"/>
    </row>
    <row r="39" spans="2:18">
      <c r="B39" s="18" t="s">
        <v>64</v>
      </c>
      <c r="C39" s="54">
        <v>472000</v>
      </c>
      <c r="D39" s="70">
        <v>550680</v>
      </c>
      <c r="E39" s="48">
        <v>551000</v>
      </c>
      <c r="F39" s="49"/>
      <c r="G39" s="70"/>
      <c r="H39" s="50"/>
      <c r="I39" s="49"/>
      <c r="J39" s="70"/>
      <c r="K39" s="50"/>
      <c r="L39" s="51"/>
      <c r="M39" s="51"/>
      <c r="N39" s="52"/>
      <c r="O39" s="24">
        <f t="shared" si="2"/>
        <v>551000</v>
      </c>
      <c r="R39" s="2"/>
    </row>
    <row r="40" spans="2:18">
      <c r="B40" s="18" t="s">
        <v>65</v>
      </c>
      <c r="C40" s="54">
        <v>120000</v>
      </c>
      <c r="D40" s="70">
        <v>120960</v>
      </c>
      <c r="E40" s="48">
        <v>130000</v>
      </c>
      <c r="F40" s="49"/>
      <c r="G40" s="70"/>
      <c r="H40" s="50"/>
      <c r="I40" s="49"/>
      <c r="J40" s="70"/>
      <c r="K40" s="50"/>
      <c r="L40" s="51"/>
      <c r="M40" s="51"/>
      <c r="N40" s="52"/>
      <c r="O40" s="24">
        <f t="shared" si="2"/>
        <v>130000</v>
      </c>
      <c r="R40" s="2"/>
    </row>
    <row r="41" spans="2:18">
      <c r="B41" s="19" t="s">
        <v>66</v>
      </c>
      <c r="C41" s="54">
        <v>77000</v>
      </c>
      <c r="D41" s="62">
        <v>122950</v>
      </c>
      <c r="E41" s="53">
        <v>123500</v>
      </c>
      <c r="F41" s="54"/>
      <c r="G41" s="62"/>
      <c r="H41" s="55"/>
      <c r="I41" s="54"/>
      <c r="J41" s="62"/>
      <c r="K41" s="55"/>
      <c r="L41" s="56"/>
      <c r="M41" s="56"/>
      <c r="N41" s="10"/>
      <c r="O41" s="24">
        <f t="shared" si="2"/>
        <v>123500</v>
      </c>
      <c r="R41" s="2"/>
    </row>
    <row r="42" spans="2:18">
      <c r="B42" s="19" t="s">
        <v>67</v>
      </c>
      <c r="C42" s="54">
        <v>38000</v>
      </c>
      <c r="D42" s="62">
        <v>72880</v>
      </c>
      <c r="E42" s="53">
        <v>85000</v>
      </c>
      <c r="F42" s="54"/>
      <c r="G42" s="62"/>
      <c r="H42" s="55"/>
      <c r="I42" s="54"/>
      <c r="J42" s="62"/>
      <c r="K42" s="55"/>
      <c r="L42" s="56">
        <v>7000</v>
      </c>
      <c r="M42" s="56">
        <v>7000</v>
      </c>
      <c r="N42" s="10">
        <v>8000</v>
      </c>
      <c r="O42" s="24">
        <f t="shared" si="2"/>
        <v>93000</v>
      </c>
      <c r="R42" s="2"/>
    </row>
    <row r="43" spans="2:18">
      <c r="B43" s="19" t="s">
        <v>68</v>
      </c>
      <c r="C43" s="54">
        <v>38000</v>
      </c>
      <c r="D43" s="62">
        <v>40360</v>
      </c>
      <c r="E43" s="53">
        <v>43000</v>
      </c>
      <c r="F43" s="54"/>
      <c r="G43" s="62"/>
      <c r="H43" s="55"/>
      <c r="I43" s="54"/>
      <c r="J43" s="62"/>
      <c r="K43" s="55"/>
      <c r="L43" s="56"/>
      <c r="M43" s="56"/>
      <c r="N43" s="10"/>
      <c r="O43" s="24">
        <f t="shared" si="2"/>
        <v>43000</v>
      </c>
      <c r="R43" s="2"/>
    </row>
    <row r="44" spans="2:18">
      <c r="B44" s="19" t="s">
        <v>69</v>
      </c>
      <c r="C44" s="54">
        <v>28000</v>
      </c>
      <c r="D44" s="62">
        <v>32400</v>
      </c>
      <c r="E44" s="53">
        <v>36000</v>
      </c>
      <c r="F44" s="54">
        <v>20000</v>
      </c>
      <c r="G44" s="62">
        <v>20000</v>
      </c>
      <c r="H44" s="55">
        <v>20000</v>
      </c>
      <c r="I44" s="54">
        <v>20000</v>
      </c>
      <c r="J44" s="62">
        <v>20000</v>
      </c>
      <c r="K44" s="55">
        <v>20000</v>
      </c>
      <c r="L44" s="56"/>
      <c r="M44" s="56"/>
      <c r="N44" s="10"/>
      <c r="O44" s="24">
        <f t="shared" si="2"/>
        <v>76000</v>
      </c>
      <c r="R44" s="2"/>
    </row>
    <row r="45" spans="2:18" ht="15.75" thickBot="1">
      <c r="B45" s="19" t="s">
        <v>70</v>
      </c>
      <c r="C45" s="58">
        <v>8000</v>
      </c>
      <c r="D45" s="62">
        <v>7780</v>
      </c>
      <c r="E45" s="53"/>
      <c r="F45" s="54"/>
      <c r="G45" s="62"/>
      <c r="H45" s="55"/>
      <c r="I45" s="54"/>
      <c r="J45" s="62"/>
      <c r="K45" s="55"/>
      <c r="L45" s="56"/>
      <c r="M45" s="56"/>
      <c r="N45" s="10"/>
      <c r="O45" s="25">
        <f t="shared" si="2"/>
        <v>0</v>
      </c>
      <c r="R45" s="2"/>
    </row>
    <row r="46" spans="2:18" ht="15.75" thickBot="1">
      <c r="B46" s="38" t="s">
        <v>9</v>
      </c>
      <c r="C46" s="39">
        <f t="shared" ref="C46:N46" si="10">SUM(C47:C49)</f>
        <v>75000</v>
      </c>
      <c r="D46" s="39">
        <f t="shared" si="10"/>
        <v>119550</v>
      </c>
      <c r="E46" s="42">
        <f t="shared" si="10"/>
        <v>165000</v>
      </c>
      <c r="F46" s="39">
        <f t="shared" si="10"/>
        <v>14121022</v>
      </c>
      <c r="G46" s="39">
        <f t="shared" si="10"/>
        <v>14121022</v>
      </c>
      <c r="H46" s="39">
        <f t="shared" si="10"/>
        <v>14145000</v>
      </c>
      <c r="I46" s="39">
        <f t="shared" si="10"/>
        <v>90000</v>
      </c>
      <c r="J46" s="39">
        <f t="shared" si="10"/>
        <v>90000</v>
      </c>
      <c r="K46" s="39">
        <f t="shared" si="10"/>
        <v>180000</v>
      </c>
      <c r="L46" s="39">
        <f t="shared" si="10"/>
        <v>245000</v>
      </c>
      <c r="M46" s="39">
        <f t="shared" si="10"/>
        <v>285500</v>
      </c>
      <c r="N46" s="43">
        <f t="shared" si="10"/>
        <v>358000</v>
      </c>
      <c r="O46" s="43">
        <f t="shared" si="2"/>
        <v>14848000</v>
      </c>
      <c r="R46" s="2"/>
    </row>
    <row r="47" spans="2:18">
      <c r="B47" s="133" t="s">
        <v>71</v>
      </c>
      <c r="C47" s="45">
        <v>30000</v>
      </c>
      <c r="D47" s="47">
        <v>65250</v>
      </c>
      <c r="E47" s="61">
        <v>60000</v>
      </c>
      <c r="F47" s="45">
        <v>13976022</v>
      </c>
      <c r="G47" s="61">
        <v>13976022</v>
      </c>
      <c r="H47" s="46">
        <v>14000000</v>
      </c>
      <c r="I47" s="45"/>
      <c r="J47" s="61"/>
      <c r="K47" s="9"/>
      <c r="L47" s="47">
        <v>245000</v>
      </c>
      <c r="M47" s="47">
        <v>285500</v>
      </c>
      <c r="N47" s="9">
        <v>358000</v>
      </c>
      <c r="O47" s="23">
        <f t="shared" si="2"/>
        <v>14418000</v>
      </c>
      <c r="R47" s="2"/>
    </row>
    <row r="48" spans="2:18">
      <c r="B48" s="134" t="s">
        <v>72</v>
      </c>
      <c r="C48" s="54">
        <v>20000</v>
      </c>
      <c r="D48" s="56">
        <v>19300</v>
      </c>
      <c r="E48" s="62">
        <v>65000</v>
      </c>
      <c r="F48" s="54">
        <v>145000</v>
      </c>
      <c r="G48" s="10">
        <v>145000</v>
      </c>
      <c r="H48" s="55">
        <v>145000</v>
      </c>
      <c r="I48" s="96">
        <v>90000</v>
      </c>
      <c r="J48" s="170">
        <v>90000</v>
      </c>
      <c r="K48" s="10">
        <v>180000</v>
      </c>
      <c r="L48" s="96"/>
      <c r="M48" s="95"/>
      <c r="N48" s="95"/>
      <c r="O48" s="24">
        <f t="shared" si="2"/>
        <v>390000</v>
      </c>
      <c r="R48" s="2"/>
    </row>
    <row r="49" spans="2:18" ht="15.75" thickBot="1">
      <c r="B49" s="135" t="s">
        <v>73</v>
      </c>
      <c r="C49" s="58">
        <v>25000</v>
      </c>
      <c r="D49" s="80">
        <v>35000</v>
      </c>
      <c r="E49" s="72">
        <v>40000</v>
      </c>
      <c r="F49" s="71"/>
      <c r="G49" s="72"/>
      <c r="H49" s="73"/>
      <c r="I49" s="71"/>
      <c r="J49" s="70"/>
      <c r="K49" s="11"/>
      <c r="L49" s="74"/>
      <c r="M49" s="74"/>
      <c r="N49" s="75"/>
      <c r="O49" s="25">
        <f t="shared" si="2"/>
        <v>40000</v>
      </c>
      <c r="R49" s="2"/>
    </row>
    <row r="50" spans="2:18" ht="15.75" thickBot="1">
      <c r="B50" s="38" t="s">
        <v>10</v>
      </c>
      <c r="C50" s="39">
        <f>SUM(C51:C52)</f>
        <v>10200</v>
      </c>
      <c r="D50" s="39">
        <f t="shared" ref="D50:E50" si="11">SUM(D51:D52)</f>
        <v>15750</v>
      </c>
      <c r="E50" s="39">
        <f t="shared" si="11"/>
        <v>21200</v>
      </c>
      <c r="F50" s="39">
        <f>SUM(F51:F52)</f>
        <v>4730000</v>
      </c>
      <c r="G50" s="39">
        <f t="shared" ref="G50:H50" si="12">SUM(G51:G52)</f>
        <v>4730000</v>
      </c>
      <c r="H50" s="39">
        <f t="shared" si="12"/>
        <v>4734000</v>
      </c>
      <c r="I50" s="39">
        <f t="shared" ref="I50:N50" si="13">SUM(I51:I52)</f>
        <v>0</v>
      </c>
      <c r="J50" s="39">
        <f t="shared" si="13"/>
        <v>0</v>
      </c>
      <c r="K50" s="39">
        <f t="shared" si="13"/>
        <v>0</v>
      </c>
      <c r="L50" s="42">
        <f t="shared" si="13"/>
        <v>84000</v>
      </c>
      <c r="M50" s="42">
        <f t="shared" si="13"/>
        <v>100640</v>
      </c>
      <c r="N50" s="43">
        <f t="shared" si="13"/>
        <v>121400</v>
      </c>
      <c r="O50" s="43">
        <f t="shared" si="2"/>
        <v>4876600</v>
      </c>
      <c r="R50" s="2"/>
    </row>
    <row r="51" spans="2:18">
      <c r="B51" s="17" t="s">
        <v>74</v>
      </c>
      <c r="C51" s="44">
        <v>7500</v>
      </c>
      <c r="D51" s="9">
        <v>11500</v>
      </c>
      <c r="E51" s="44">
        <v>14900</v>
      </c>
      <c r="F51" s="45">
        <v>3470000</v>
      </c>
      <c r="G51" s="45">
        <v>3470000</v>
      </c>
      <c r="H51" s="46">
        <v>3472000</v>
      </c>
      <c r="I51" s="45"/>
      <c r="J51" s="61"/>
      <c r="K51" s="46"/>
      <c r="L51" s="47">
        <v>61000</v>
      </c>
      <c r="M51" s="47">
        <v>69800</v>
      </c>
      <c r="N51" s="9">
        <v>89000</v>
      </c>
      <c r="O51" s="23">
        <f t="shared" si="2"/>
        <v>3575900</v>
      </c>
      <c r="R51" s="2"/>
    </row>
    <row r="52" spans="2:18" ht="15.75" thickBot="1">
      <c r="B52" s="20" t="s">
        <v>101</v>
      </c>
      <c r="C52" s="57">
        <v>2700</v>
      </c>
      <c r="D52" s="11">
        <v>4250</v>
      </c>
      <c r="E52" s="57">
        <v>6300</v>
      </c>
      <c r="F52" s="58">
        <v>1260000</v>
      </c>
      <c r="G52" s="58">
        <v>1260000</v>
      </c>
      <c r="H52" s="59">
        <v>1262000</v>
      </c>
      <c r="I52" s="58"/>
      <c r="J52" s="63"/>
      <c r="K52" s="59"/>
      <c r="L52" s="60">
        <v>23000</v>
      </c>
      <c r="M52" s="60">
        <v>30840</v>
      </c>
      <c r="N52" s="11">
        <v>32400</v>
      </c>
      <c r="O52" s="97">
        <f t="shared" si="2"/>
        <v>1300700</v>
      </c>
      <c r="Q52" s="2"/>
      <c r="R52" s="2"/>
    </row>
    <row r="53" spans="2:18" ht="15.75" thickBot="1">
      <c r="B53" s="38" t="s">
        <v>11</v>
      </c>
      <c r="C53" s="39">
        <f>SUM(C54)</f>
        <v>200</v>
      </c>
      <c r="D53" s="39">
        <f t="shared" ref="D53:E53" si="14">SUM(D54)</f>
        <v>150</v>
      </c>
      <c r="E53" s="39">
        <f t="shared" si="14"/>
        <v>300</v>
      </c>
      <c r="F53" s="39">
        <f>SUM(F54)</f>
        <v>0</v>
      </c>
      <c r="G53" s="39">
        <f>SUM(G54)</f>
        <v>0</v>
      </c>
      <c r="H53" s="39">
        <f t="shared" ref="H53" si="15">SUM(H54)</f>
        <v>0</v>
      </c>
      <c r="I53" s="39">
        <f t="shared" ref="I53:N53" si="16">SUM(I54)</f>
        <v>0</v>
      </c>
      <c r="J53" s="39">
        <f t="shared" si="16"/>
        <v>0</v>
      </c>
      <c r="K53" s="41">
        <f t="shared" si="16"/>
        <v>0</v>
      </c>
      <c r="L53" s="42">
        <f t="shared" si="16"/>
        <v>1000</v>
      </c>
      <c r="M53" s="42">
        <f t="shared" si="16"/>
        <v>960</v>
      </c>
      <c r="N53" s="43">
        <f t="shared" si="16"/>
        <v>1600</v>
      </c>
      <c r="O53" s="43">
        <f t="shared" si="2"/>
        <v>1900</v>
      </c>
      <c r="P53" s="1"/>
      <c r="R53" s="2"/>
    </row>
    <row r="54" spans="2:18" ht="15" customHeight="1" thickBot="1">
      <c r="B54" s="21" t="s">
        <v>75</v>
      </c>
      <c r="C54" s="64">
        <v>200</v>
      </c>
      <c r="D54" s="65">
        <v>150</v>
      </c>
      <c r="E54" s="66">
        <v>300</v>
      </c>
      <c r="F54" s="64"/>
      <c r="G54" s="65"/>
      <c r="H54" s="67"/>
      <c r="I54" s="64"/>
      <c r="J54" s="65"/>
      <c r="K54" s="67"/>
      <c r="L54" s="68">
        <v>1000</v>
      </c>
      <c r="M54" s="68">
        <v>960</v>
      </c>
      <c r="N54" s="69">
        <v>1600</v>
      </c>
      <c r="O54" s="82">
        <f t="shared" si="2"/>
        <v>1900</v>
      </c>
      <c r="R54" s="2"/>
    </row>
    <row r="55" spans="2:18" ht="15.75" thickBot="1">
      <c r="B55" s="38" t="s">
        <v>13</v>
      </c>
      <c r="C55" s="39">
        <f>SUM(C56)</f>
        <v>600</v>
      </c>
      <c r="D55" s="39">
        <f t="shared" ref="D55:E55" si="17">SUM(D56)</f>
        <v>990</v>
      </c>
      <c r="E55" s="39">
        <f t="shared" si="17"/>
        <v>1000</v>
      </c>
      <c r="F55" s="39">
        <f>SUM(F56)</f>
        <v>279521</v>
      </c>
      <c r="G55" s="39">
        <f t="shared" ref="G55:H55" si="18">SUM(G56)</f>
        <v>279521</v>
      </c>
      <c r="H55" s="39">
        <f t="shared" si="18"/>
        <v>280000</v>
      </c>
      <c r="I55" s="39">
        <f t="shared" ref="I55:N55" si="19">SUM(I56)</f>
        <v>0</v>
      </c>
      <c r="J55" s="39">
        <f t="shared" si="19"/>
        <v>0</v>
      </c>
      <c r="K55" s="41">
        <f t="shared" si="19"/>
        <v>0</v>
      </c>
      <c r="L55" s="42">
        <f t="shared" si="19"/>
        <v>5000</v>
      </c>
      <c r="M55" s="42">
        <f t="shared" si="19"/>
        <v>4880</v>
      </c>
      <c r="N55" s="43">
        <f t="shared" si="19"/>
        <v>7500</v>
      </c>
      <c r="O55" s="43">
        <f t="shared" si="2"/>
        <v>288500</v>
      </c>
      <c r="R55" s="2"/>
    </row>
    <row r="56" spans="2:18" ht="15" customHeight="1" thickBot="1">
      <c r="B56" s="21" t="s">
        <v>76</v>
      </c>
      <c r="C56" s="64">
        <v>600</v>
      </c>
      <c r="D56" s="65">
        <v>990</v>
      </c>
      <c r="E56" s="66">
        <v>1000</v>
      </c>
      <c r="F56" s="64">
        <v>279521</v>
      </c>
      <c r="G56" s="65">
        <v>279521</v>
      </c>
      <c r="H56" s="67">
        <v>280000</v>
      </c>
      <c r="I56" s="64"/>
      <c r="J56" s="65"/>
      <c r="K56" s="67"/>
      <c r="L56" s="68">
        <v>5000</v>
      </c>
      <c r="M56" s="68">
        <v>4880</v>
      </c>
      <c r="N56" s="69">
        <v>7500</v>
      </c>
      <c r="O56" s="82">
        <f t="shared" si="2"/>
        <v>288500</v>
      </c>
      <c r="R56" s="2"/>
    </row>
    <row r="57" spans="2:18" ht="15.75" thickBot="1">
      <c r="B57" s="38" t="s">
        <v>14</v>
      </c>
      <c r="C57" s="39">
        <f>SUM(C59)</f>
        <v>27000</v>
      </c>
      <c r="D57" s="39">
        <f t="shared" ref="D57" si="20">SUM(D59)</f>
        <v>29630</v>
      </c>
      <c r="E57" s="39">
        <f>SUM(E58:E59)</f>
        <v>57000</v>
      </c>
      <c r="F57" s="39">
        <f>SUM(F58:F59)</f>
        <v>150000</v>
      </c>
      <c r="G57" s="39">
        <f>SUM(G58:G59)</f>
        <v>150000</v>
      </c>
      <c r="H57" s="39">
        <v>150000</v>
      </c>
      <c r="I57" s="39">
        <v>0</v>
      </c>
      <c r="J57" s="40">
        <v>0</v>
      </c>
      <c r="K57" s="41">
        <f t="shared" ref="K57:M57" si="21">SUM(K59)</f>
        <v>0</v>
      </c>
      <c r="L57" s="42">
        <f t="shared" si="21"/>
        <v>0</v>
      </c>
      <c r="M57" s="42">
        <f t="shared" si="21"/>
        <v>0</v>
      </c>
      <c r="N57" s="43">
        <v>6000</v>
      </c>
      <c r="O57" s="43">
        <f t="shared" si="2"/>
        <v>213000</v>
      </c>
      <c r="R57" s="2"/>
    </row>
    <row r="58" spans="2:18" ht="15" customHeight="1">
      <c r="B58" s="104" t="s">
        <v>77</v>
      </c>
      <c r="C58" s="98"/>
      <c r="D58" s="102"/>
      <c r="E58" s="125">
        <v>15000</v>
      </c>
      <c r="F58" s="124">
        <v>150000</v>
      </c>
      <c r="G58" s="125">
        <v>150000</v>
      </c>
      <c r="H58" s="125">
        <v>150000</v>
      </c>
      <c r="I58" s="124"/>
      <c r="J58" s="125"/>
      <c r="K58" s="100"/>
      <c r="L58" s="101"/>
      <c r="M58" s="101"/>
      <c r="N58" s="23">
        <v>3000</v>
      </c>
      <c r="O58" s="23">
        <f t="shared" si="2"/>
        <v>168000</v>
      </c>
      <c r="R58" s="2"/>
    </row>
    <row r="59" spans="2:18" ht="15.75" thickBot="1">
      <c r="B59" s="103" t="s">
        <v>78</v>
      </c>
      <c r="C59" s="76">
        <v>27000</v>
      </c>
      <c r="D59" s="77">
        <v>29630</v>
      </c>
      <c r="E59" s="78">
        <v>42000</v>
      </c>
      <c r="F59" s="76"/>
      <c r="G59" s="77"/>
      <c r="H59" s="79"/>
      <c r="I59" s="76"/>
      <c r="J59" s="77"/>
      <c r="K59" s="79"/>
      <c r="L59" s="80"/>
      <c r="M59" s="80"/>
      <c r="N59" s="81">
        <v>3000</v>
      </c>
      <c r="O59" s="97">
        <f t="shared" si="2"/>
        <v>45000</v>
      </c>
      <c r="R59" s="2"/>
    </row>
    <row r="60" spans="2:18" ht="15.75" thickBot="1">
      <c r="B60" s="38" t="s">
        <v>35</v>
      </c>
      <c r="C60" s="39">
        <v>33000</v>
      </c>
      <c r="D60" s="39">
        <f t="shared" ref="D60" si="22">SUM(D62)</f>
        <v>22000</v>
      </c>
      <c r="E60" s="39">
        <f>SUM(E61:E62)</f>
        <v>48000</v>
      </c>
      <c r="F60" s="39">
        <f t="shared" ref="F60:N60" si="23">SUM(F62)</f>
        <v>0</v>
      </c>
      <c r="G60" s="39">
        <f t="shared" si="23"/>
        <v>0</v>
      </c>
      <c r="H60" s="39">
        <f t="shared" si="23"/>
        <v>0</v>
      </c>
      <c r="I60" s="39">
        <f>SUM(I62)</f>
        <v>0</v>
      </c>
      <c r="J60" s="40">
        <v>0</v>
      </c>
      <c r="K60" s="41">
        <f>SUM(K62)</f>
        <v>0</v>
      </c>
      <c r="L60" s="42">
        <f>SUM(L62)</f>
        <v>0</v>
      </c>
      <c r="M60" s="42">
        <v>0</v>
      </c>
      <c r="N60" s="43">
        <f t="shared" si="23"/>
        <v>0</v>
      </c>
      <c r="O60" s="43">
        <f t="shared" si="2"/>
        <v>48000</v>
      </c>
      <c r="R60" s="2"/>
    </row>
    <row r="61" spans="2:18" ht="15" customHeight="1">
      <c r="B61" s="104" t="s">
        <v>79</v>
      </c>
      <c r="C61" s="124">
        <v>15000</v>
      </c>
      <c r="D61" s="141">
        <v>26000</v>
      </c>
      <c r="E61" s="116">
        <v>26000</v>
      </c>
      <c r="F61" s="98"/>
      <c r="G61" s="99"/>
      <c r="H61" s="99"/>
      <c r="I61" s="98"/>
      <c r="J61" s="99"/>
      <c r="K61" s="100"/>
      <c r="L61" s="101"/>
      <c r="M61" s="101"/>
      <c r="N61" s="102"/>
      <c r="O61" s="23">
        <f t="shared" si="2"/>
        <v>26000</v>
      </c>
      <c r="R61" s="2"/>
    </row>
    <row r="62" spans="2:18" ht="15" customHeight="1" thickBot="1">
      <c r="B62" s="103" t="s">
        <v>80</v>
      </c>
      <c r="C62" s="58">
        <v>18000</v>
      </c>
      <c r="D62" s="77">
        <v>22000</v>
      </c>
      <c r="E62" s="78">
        <v>22000</v>
      </c>
      <c r="F62" s="76"/>
      <c r="G62" s="77"/>
      <c r="H62" s="79"/>
      <c r="I62" s="76"/>
      <c r="J62" s="77"/>
      <c r="K62" s="79"/>
      <c r="L62" s="80"/>
      <c r="M62" s="80"/>
      <c r="N62" s="81"/>
      <c r="O62" s="97">
        <f t="shared" si="2"/>
        <v>22000</v>
      </c>
      <c r="R62" s="2"/>
    </row>
    <row r="63" spans="2:18" ht="15.75" thickBot="1">
      <c r="B63" s="38" t="s">
        <v>15</v>
      </c>
      <c r="C63" s="39">
        <f t="shared" ref="C63:N63" si="24">SUM(C64)</f>
        <v>390000</v>
      </c>
      <c r="D63" s="39">
        <f t="shared" si="24"/>
        <v>385000</v>
      </c>
      <c r="E63" s="39">
        <f t="shared" si="24"/>
        <v>445000</v>
      </c>
      <c r="F63" s="39">
        <f t="shared" si="24"/>
        <v>0</v>
      </c>
      <c r="G63" s="40">
        <v>0</v>
      </c>
      <c r="H63" s="41">
        <f t="shared" si="24"/>
        <v>0</v>
      </c>
      <c r="I63" s="39">
        <f t="shared" si="24"/>
        <v>0</v>
      </c>
      <c r="J63" s="40">
        <v>0</v>
      </c>
      <c r="K63" s="41">
        <f t="shared" si="24"/>
        <v>0</v>
      </c>
      <c r="L63" s="42">
        <f t="shared" si="24"/>
        <v>0</v>
      </c>
      <c r="M63" s="42">
        <v>0</v>
      </c>
      <c r="N63" s="43">
        <f t="shared" si="24"/>
        <v>0</v>
      </c>
      <c r="O63" s="43">
        <f t="shared" si="2"/>
        <v>445000</v>
      </c>
      <c r="R63" s="2"/>
    </row>
    <row r="64" spans="2:18" ht="15" customHeight="1" thickBot="1">
      <c r="B64" s="21" t="s">
        <v>81</v>
      </c>
      <c r="C64" s="64">
        <v>390000</v>
      </c>
      <c r="D64" s="65">
        <v>385000</v>
      </c>
      <c r="E64" s="66">
        <v>445000</v>
      </c>
      <c r="F64" s="64"/>
      <c r="G64" s="65"/>
      <c r="H64" s="67"/>
      <c r="I64" s="64"/>
      <c r="J64" s="65"/>
      <c r="K64" s="67"/>
      <c r="L64" s="68"/>
      <c r="M64" s="68"/>
      <c r="N64" s="69"/>
      <c r="O64" s="82">
        <f t="shared" si="2"/>
        <v>445000</v>
      </c>
      <c r="R64" s="2"/>
    </row>
    <row r="65" spans="2:18" ht="15.75" thickBot="1">
      <c r="B65" s="38" t="s">
        <v>16</v>
      </c>
      <c r="C65" s="39">
        <f>SUM(C66)</f>
        <v>322000</v>
      </c>
      <c r="D65" s="39">
        <f t="shared" ref="D65:E65" si="25">SUM(D66)</f>
        <v>251431</v>
      </c>
      <c r="E65" s="39">
        <f t="shared" si="25"/>
        <v>330000</v>
      </c>
      <c r="F65" s="39">
        <f>SUM(F66)</f>
        <v>0</v>
      </c>
      <c r="G65" s="39">
        <f>SUM(G66)</f>
        <v>0</v>
      </c>
      <c r="H65" s="41">
        <f t="shared" ref="H65:N65" si="26">SUM(H66)</f>
        <v>0</v>
      </c>
      <c r="I65" s="39">
        <f t="shared" si="26"/>
        <v>319335</v>
      </c>
      <c r="J65" s="40">
        <v>319335</v>
      </c>
      <c r="K65" s="41">
        <f t="shared" si="26"/>
        <v>300000</v>
      </c>
      <c r="L65" s="42">
        <f t="shared" si="26"/>
        <v>15000</v>
      </c>
      <c r="M65" s="42">
        <v>3200</v>
      </c>
      <c r="N65" s="43">
        <f t="shared" si="26"/>
        <v>0</v>
      </c>
      <c r="O65" s="43">
        <f>SUM(E65+H65+K65+N65)</f>
        <v>630000</v>
      </c>
      <c r="R65" s="2"/>
    </row>
    <row r="66" spans="2:18" ht="15" customHeight="1" thickBot="1">
      <c r="B66" s="103" t="s">
        <v>82</v>
      </c>
      <c r="C66" s="76">
        <v>322000</v>
      </c>
      <c r="D66" s="77">
        <v>251431</v>
      </c>
      <c r="E66" s="78">
        <v>330000</v>
      </c>
      <c r="F66" s="76"/>
      <c r="G66" s="77"/>
      <c r="H66" s="79"/>
      <c r="I66" s="76">
        <v>319335</v>
      </c>
      <c r="J66" s="77">
        <v>319335</v>
      </c>
      <c r="K66" s="79">
        <v>300000</v>
      </c>
      <c r="L66" s="80">
        <v>15000</v>
      </c>
      <c r="M66" s="80">
        <v>3200</v>
      </c>
      <c r="N66" s="81"/>
      <c r="O66" s="97">
        <v>330000</v>
      </c>
      <c r="R66" s="2"/>
    </row>
    <row r="67" spans="2:18" ht="30" customHeight="1" thickBot="1">
      <c r="B67" s="34" t="s">
        <v>18</v>
      </c>
      <c r="C67" s="35">
        <f t="shared" ref="C67:K67" si="27">SUM(C68+C76+C79+C81)</f>
        <v>5272000</v>
      </c>
      <c r="D67" s="35">
        <f t="shared" si="27"/>
        <v>5393500</v>
      </c>
      <c r="E67" s="36">
        <f t="shared" si="27"/>
        <v>5816000</v>
      </c>
      <c r="F67" s="35">
        <f t="shared" si="27"/>
        <v>19485796</v>
      </c>
      <c r="G67" s="35">
        <f t="shared" si="27"/>
        <v>19485796</v>
      </c>
      <c r="H67" s="35">
        <f t="shared" si="27"/>
        <v>19529000</v>
      </c>
      <c r="I67" s="35">
        <f t="shared" si="27"/>
        <v>449335</v>
      </c>
      <c r="J67" s="35">
        <f t="shared" si="27"/>
        <v>449335</v>
      </c>
      <c r="K67" s="35">
        <f t="shared" si="27"/>
        <v>520000</v>
      </c>
      <c r="L67" s="37">
        <f t="shared" ref="K67:N67" si="28">SUM(L68+L76+L79+L81)</f>
        <v>510000</v>
      </c>
      <c r="M67" s="37">
        <f t="shared" si="28"/>
        <v>592300</v>
      </c>
      <c r="N67" s="37">
        <f t="shared" si="28"/>
        <v>598000</v>
      </c>
      <c r="O67" s="114">
        <f>SUM(E67+H67+K67+N67)</f>
        <v>26463000</v>
      </c>
      <c r="P67" s="8"/>
      <c r="R67" s="2"/>
    </row>
    <row r="68" spans="2:18" ht="18" customHeight="1" thickBot="1">
      <c r="B68" s="105" t="s">
        <v>19</v>
      </c>
      <c r="C68" s="106">
        <f>SUM(C69:C75)</f>
        <v>1037000</v>
      </c>
      <c r="D68" s="106">
        <f>SUM(D69:D75)</f>
        <v>1158500</v>
      </c>
      <c r="E68" s="107">
        <f>SUM(E69:E75)</f>
        <v>1341000</v>
      </c>
      <c r="F68" s="107">
        <f t="shared" ref="F68:N68" si="29">SUM(F69:F75)</f>
        <v>0</v>
      </c>
      <c r="G68" s="107">
        <f t="shared" si="29"/>
        <v>0</v>
      </c>
      <c r="H68" s="107">
        <f t="shared" si="29"/>
        <v>0</v>
      </c>
      <c r="I68" s="107">
        <f t="shared" si="29"/>
        <v>0</v>
      </c>
      <c r="J68" s="107">
        <f t="shared" si="29"/>
        <v>0</v>
      </c>
      <c r="K68" s="107">
        <f t="shared" si="29"/>
        <v>0</v>
      </c>
      <c r="L68" s="107">
        <f t="shared" si="29"/>
        <v>445000</v>
      </c>
      <c r="M68" s="107">
        <f t="shared" si="29"/>
        <v>510500</v>
      </c>
      <c r="N68" s="107">
        <f t="shared" si="29"/>
        <v>518000</v>
      </c>
      <c r="O68" s="117">
        <f t="shared" ref="O68:O84" si="30">SUM(E68+H68+K68+N68)</f>
        <v>1859000</v>
      </c>
      <c r="R68" s="2"/>
    </row>
    <row r="69" spans="2:18" ht="18" customHeight="1">
      <c r="B69" s="17" t="s">
        <v>83</v>
      </c>
      <c r="C69" s="45">
        <v>600000</v>
      </c>
      <c r="D69" s="61">
        <v>682000</v>
      </c>
      <c r="E69" s="44">
        <v>780000</v>
      </c>
      <c r="F69" s="45"/>
      <c r="G69" s="61"/>
      <c r="H69" s="46"/>
      <c r="I69" s="45"/>
      <c r="J69" s="61"/>
      <c r="K69" s="46"/>
      <c r="L69" s="47"/>
      <c r="M69" s="47"/>
      <c r="N69" s="9"/>
      <c r="O69" s="119">
        <f t="shared" si="30"/>
        <v>780000</v>
      </c>
      <c r="R69" s="2"/>
    </row>
    <row r="70" spans="2:18">
      <c r="B70" s="18" t="s">
        <v>84</v>
      </c>
      <c r="C70" s="54">
        <v>120000</v>
      </c>
      <c r="D70" s="70">
        <v>125400</v>
      </c>
      <c r="E70" s="48">
        <v>200000</v>
      </c>
      <c r="F70" s="49"/>
      <c r="G70" s="70"/>
      <c r="H70" s="50"/>
      <c r="I70" s="49"/>
      <c r="J70" s="70"/>
      <c r="K70" s="50"/>
      <c r="L70" s="51"/>
      <c r="M70" s="51"/>
      <c r="N70" s="52"/>
      <c r="O70" s="120">
        <f t="shared" si="30"/>
        <v>200000</v>
      </c>
      <c r="R70" s="2"/>
    </row>
    <row r="71" spans="2:18">
      <c r="B71" s="19" t="s">
        <v>85</v>
      </c>
      <c r="C71" s="54"/>
      <c r="D71" s="62"/>
      <c r="E71" s="53"/>
      <c r="F71" s="54"/>
      <c r="G71" s="62"/>
      <c r="H71" s="55"/>
      <c r="I71" s="54"/>
      <c r="J71" s="62"/>
      <c r="K71" s="55"/>
      <c r="L71" s="56">
        <v>445000</v>
      </c>
      <c r="M71" s="56">
        <v>510500</v>
      </c>
      <c r="N71" s="10">
        <v>518000</v>
      </c>
      <c r="O71" s="120">
        <f t="shared" si="30"/>
        <v>518000</v>
      </c>
      <c r="R71" s="2"/>
    </row>
    <row r="72" spans="2:18">
      <c r="B72" s="19" t="s">
        <v>86</v>
      </c>
      <c r="C72" s="54">
        <v>200000</v>
      </c>
      <c r="D72" s="62">
        <v>202000</v>
      </c>
      <c r="E72" s="53">
        <v>206000</v>
      </c>
      <c r="F72" s="54"/>
      <c r="G72" s="62"/>
      <c r="H72" s="55"/>
      <c r="I72" s="54"/>
      <c r="J72" s="62"/>
      <c r="K72" s="55"/>
      <c r="L72" s="56"/>
      <c r="M72" s="56"/>
      <c r="N72" s="10"/>
      <c r="O72" s="120">
        <f t="shared" si="30"/>
        <v>206000</v>
      </c>
      <c r="R72" s="2"/>
    </row>
    <row r="73" spans="2:18">
      <c r="B73" s="22" t="s">
        <v>87</v>
      </c>
      <c r="C73" s="54">
        <v>90000</v>
      </c>
      <c r="D73" s="109">
        <v>98000</v>
      </c>
      <c r="E73" s="110">
        <v>102000</v>
      </c>
      <c r="F73" s="108"/>
      <c r="G73" s="109"/>
      <c r="H73" s="111"/>
      <c r="I73" s="108"/>
      <c r="J73" s="109"/>
      <c r="K73" s="111"/>
      <c r="L73" s="112"/>
      <c r="M73" s="112"/>
      <c r="N73" s="91"/>
      <c r="O73" s="120">
        <f t="shared" si="30"/>
        <v>102000</v>
      </c>
      <c r="R73" s="2"/>
    </row>
    <row r="74" spans="2:18">
      <c r="B74" s="22" t="s">
        <v>91</v>
      </c>
      <c r="C74" s="54">
        <v>2000</v>
      </c>
      <c r="D74" s="109">
        <v>3100</v>
      </c>
      <c r="E74" s="110">
        <v>3000</v>
      </c>
      <c r="F74" s="108"/>
      <c r="G74" s="109"/>
      <c r="H74" s="111"/>
      <c r="I74" s="108"/>
      <c r="J74" s="109"/>
      <c r="K74" s="111"/>
      <c r="L74" s="112"/>
      <c r="M74" s="112"/>
      <c r="N74" s="91"/>
      <c r="O74" s="122">
        <f t="shared" si="30"/>
        <v>3000</v>
      </c>
      <c r="R74" s="2"/>
    </row>
    <row r="75" spans="2:18" ht="15.75" thickBot="1">
      <c r="B75" s="20" t="s">
        <v>88</v>
      </c>
      <c r="C75" s="58">
        <v>25000</v>
      </c>
      <c r="D75" s="63">
        <v>48000</v>
      </c>
      <c r="E75" s="57">
        <v>50000</v>
      </c>
      <c r="F75" s="58"/>
      <c r="G75" s="63"/>
      <c r="H75" s="59"/>
      <c r="I75" s="58"/>
      <c r="J75" s="63"/>
      <c r="K75" s="59"/>
      <c r="L75" s="60"/>
      <c r="M75" s="60"/>
      <c r="N75" s="11"/>
      <c r="O75" s="121">
        <f t="shared" si="30"/>
        <v>50000</v>
      </c>
      <c r="Q75" s="2"/>
      <c r="R75" s="2"/>
    </row>
    <row r="76" spans="2:18" ht="15.75" thickBot="1">
      <c r="B76" s="105" t="s">
        <v>20</v>
      </c>
      <c r="C76" s="106">
        <v>0</v>
      </c>
      <c r="D76" s="106">
        <v>0</v>
      </c>
      <c r="E76" s="106">
        <f>SUM(E77:E78)</f>
        <v>0</v>
      </c>
      <c r="F76" s="106">
        <f>SUM(F77:F78)</f>
        <v>0</v>
      </c>
      <c r="G76" s="106">
        <f>SUM(G77:G78)</f>
        <v>0</v>
      </c>
      <c r="H76" s="113">
        <f t="shared" ref="H76:N76" si="31">SUM(H77:H78)</f>
        <v>0</v>
      </c>
      <c r="I76" s="106">
        <f t="shared" si="31"/>
        <v>0</v>
      </c>
      <c r="J76" s="106">
        <f t="shared" si="31"/>
        <v>0</v>
      </c>
      <c r="K76" s="106">
        <f t="shared" si="31"/>
        <v>0</v>
      </c>
      <c r="L76" s="106">
        <f t="shared" si="31"/>
        <v>65000</v>
      </c>
      <c r="M76" s="106">
        <f t="shared" si="31"/>
        <v>81800</v>
      </c>
      <c r="N76" s="83">
        <f t="shared" si="31"/>
        <v>80000</v>
      </c>
      <c r="O76" s="117">
        <f t="shared" si="30"/>
        <v>80000</v>
      </c>
      <c r="R76" s="2"/>
    </row>
    <row r="77" spans="2:18">
      <c r="B77" s="17" t="s">
        <v>89</v>
      </c>
      <c r="C77" s="45"/>
      <c r="D77" s="61"/>
      <c r="E77" s="44"/>
      <c r="F77" s="45"/>
      <c r="G77" s="61"/>
      <c r="H77" s="46"/>
      <c r="I77" s="45"/>
      <c r="J77" s="61"/>
      <c r="K77" s="46"/>
      <c r="L77" s="47">
        <v>50000</v>
      </c>
      <c r="M77" s="47">
        <v>72000</v>
      </c>
      <c r="N77" s="9">
        <v>70000</v>
      </c>
      <c r="O77" s="119">
        <f t="shared" si="30"/>
        <v>70000</v>
      </c>
      <c r="R77" s="2"/>
    </row>
    <row r="78" spans="2:18" ht="15.75" thickBot="1">
      <c r="B78" s="20" t="s">
        <v>93</v>
      </c>
      <c r="C78" s="58"/>
      <c r="D78" s="63"/>
      <c r="E78" s="57"/>
      <c r="F78" s="58"/>
      <c r="G78" s="63"/>
      <c r="H78" s="59"/>
      <c r="I78" s="58"/>
      <c r="J78" s="63"/>
      <c r="K78" s="59"/>
      <c r="L78" s="60">
        <v>15000</v>
      </c>
      <c r="M78" s="60">
        <v>9800</v>
      </c>
      <c r="N78" s="11">
        <v>10000</v>
      </c>
      <c r="O78" s="123">
        <f t="shared" si="30"/>
        <v>10000</v>
      </c>
      <c r="R78" s="2"/>
    </row>
    <row r="79" spans="2:18" ht="15.75" thickBot="1">
      <c r="B79" s="105" t="s">
        <v>21</v>
      </c>
      <c r="C79" s="106">
        <f>SUM(C80)</f>
        <v>0</v>
      </c>
      <c r="D79" s="106">
        <f t="shared" ref="D79:E79" si="32">SUM(D80)</f>
        <v>0</v>
      </c>
      <c r="E79" s="106">
        <f t="shared" si="32"/>
        <v>0</v>
      </c>
      <c r="F79" s="106">
        <f>SUM(F80)</f>
        <v>0</v>
      </c>
      <c r="G79" s="106">
        <f>SUM(G80)</f>
        <v>0</v>
      </c>
      <c r="H79" s="113">
        <f t="shared" ref="H79:M79" si="33">SUM(H80)</f>
        <v>0</v>
      </c>
      <c r="I79" s="106">
        <f t="shared" si="33"/>
        <v>0</v>
      </c>
      <c r="J79" s="106">
        <f t="shared" si="33"/>
        <v>0</v>
      </c>
      <c r="K79" s="106">
        <f t="shared" si="33"/>
        <v>0</v>
      </c>
      <c r="L79" s="106">
        <f t="shared" si="33"/>
        <v>0</v>
      </c>
      <c r="M79" s="106">
        <f t="shared" si="33"/>
        <v>0</v>
      </c>
      <c r="N79" s="83">
        <f>SUM(N80)</f>
        <v>0</v>
      </c>
      <c r="O79" s="117">
        <f t="shared" si="30"/>
        <v>0</v>
      </c>
      <c r="R79" s="2"/>
    </row>
    <row r="80" spans="2:18" ht="15.75" thickBot="1">
      <c r="B80" s="21" t="s">
        <v>92</v>
      </c>
      <c r="C80" s="64"/>
      <c r="D80" s="65"/>
      <c r="E80" s="66"/>
      <c r="F80" s="64"/>
      <c r="G80" s="65"/>
      <c r="H80" s="67"/>
      <c r="I80" s="64"/>
      <c r="J80" s="65"/>
      <c r="K80" s="67"/>
      <c r="L80" s="68"/>
      <c r="M80" s="68"/>
      <c r="N80" s="69"/>
      <c r="O80" s="118">
        <f t="shared" si="30"/>
        <v>0</v>
      </c>
      <c r="R80" s="2"/>
    </row>
    <row r="81" spans="2:18" ht="15.75" thickBot="1">
      <c r="B81" s="105" t="s">
        <v>22</v>
      </c>
      <c r="C81" s="106">
        <f t="shared" ref="C81:N81" si="34">SUM(C83:C84)</f>
        <v>4235000</v>
      </c>
      <c r="D81" s="106">
        <f>SUM(D82:D84)</f>
        <v>4235000</v>
      </c>
      <c r="E81" s="107">
        <f t="shared" si="34"/>
        <v>4475000</v>
      </c>
      <c r="F81" s="106">
        <f>SUM(F82:F84)</f>
        <v>19485796</v>
      </c>
      <c r="G81" s="106">
        <f>SUM(G82:G84)</f>
        <v>19485796</v>
      </c>
      <c r="H81" s="106">
        <f>SUM(H82:H84)</f>
        <v>19529000</v>
      </c>
      <c r="I81" s="106">
        <f t="shared" ref="I81:K81" si="35">SUM(I82:I84)</f>
        <v>449335</v>
      </c>
      <c r="J81" s="106">
        <f t="shared" si="35"/>
        <v>449335</v>
      </c>
      <c r="K81" s="106">
        <f t="shared" si="35"/>
        <v>520000</v>
      </c>
      <c r="L81" s="113">
        <f t="shared" si="34"/>
        <v>0</v>
      </c>
      <c r="M81" s="113">
        <f t="shared" si="34"/>
        <v>0</v>
      </c>
      <c r="N81" s="83">
        <f t="shared" si="34"/>
        <v>0</v>
      </c>
      <c r="O81" s="117">
        <f t="shared" si="30"/>
        <v>24524000</v>
      </c>
      <c r="R81" s="2"/>
    </row>
    <row r="82" spans="2:18">
      <c r="B82" s="127" t="s">
        <v>96</v>
      </c>
      <c r="C82" s="124"/>
      <c r="D82" s="125"/>
      <c r="E82" s="128"/>
      <c r="F82" s="124">
        <v>19485796</v>
      </c>
      <c r="G82" s="23">
        <v>19485796</v>
      </c>
      <c r="H82" s="125">
        <v>19529000</v>
      </c>
      <c r="I82" s="23">
        <v>449335</v>
      </c>
      <c r="J82" s="125">
        <v>449335</v>
      </c>
      <c r="K82" s="129">
        <v>520000</v>
      </c>
      <c r="L82" s="130"/>
      <c r="M82" s="125"/>
      <c r="N82" s="23"/>
      <c r="O82" s="119">
        <f>SUM(H82+K82)</f>
        <v>20049000</v>
      </c>
      <c r="R82" s="2"/>
    </row>
    <row r="83" spans="2:18">
      <c r="B83" s="18" t="s">
        <v>94</v>
      </c>
      <c r="C83" s="54">
        <v>3850000</v>
      </c>
      <c r="D83" s="70">
        <v>3850000</v>
      </c>
      <c r="E83" s="48">
        <v>4030000</v>
      </c>
      <c r="F83" s="49"/>
      <c r="G83" s="70"/>
      <c r="H83" s="50"/>
      <c r="I83" s="49"/>
      <c r="J83" s="70"/>
      <c r="K83" s="50"/>
      <c r="L83" s="51"/>
      <c r="M83" s="51"/>
      <c r="N83" s="52"/>
      <c r="O83" s="126">
        <f t="shared" si="30"/>
        <v>4030000</v>
      </c>
      <c r="R83" s="2"/>
    </row>
    <row r="84" spans="2:18" ht="15.75" thickBot="1">
      <c r="B84" s="22" t="s">
        <v>95</v>
      </c>
      <c r="C84" s="142">
        <v>385000</v>
      </c>
      <c r="D84" s="109">
        <v>385000</v>
      </c>
      <c r="E84" s="110">
        <v>445000</v>
      </c>
      <c r="F84" s="108"/>
      <c r="G84" s="109"/>
      <c r="H84" s="111"/>
      <c r="I84" s="108"/>
      <c r="J84" s="109"/>
      <c r="K84" s="111"/>
      <c r="L84" s="112"/>
      <c r="M84" s="112"/>
      <c r="N84" s="91"/>
      <c r="O84" s="136">
        <f t="shared" si="30"/>
        <v>445000</v>
      </c>
      <c r="R84" s="2"/>
    </row>
    <row r="85" spans="2:18" ht="21.75" customHeight="1" thickTop="1" thickBot="1">
      <c r="B85" s="137" t="s">
        <v>23</v>
      </c>
      <c r="C85" s="92">
        <f t="shared" ref="C85:O85" si="36">SUM(C67-C8)</f>
        <v>206000</v>
      </c>
      <c r="D85" s="92">
        <f t="shared" si="36"/>
        <v>159000</v>
      </c>
      <c r="E85" s="92">
        <f t="shared" si="36"/>
        <v>284000</v>
      </c>
      <c r="F85" s="92">
        <f t="shared" si="36"/>
        <v>0</v>
      </c>
      <c r="G85" s="92">
        <f t="shared" si="36"/>
        <v>0</v>
      </c>
      <c r="H85" s="92">
        <f t="shared" si="36"/>
        <v>0</v>
      </c>
      <c r="I85" s="92">
        <f t="shared" si="36"/>
        <v>0</v>
      </c>
      <c r="J85" s="92">
        <f t="shared" si="36"/>
        <v>0</v>
      </c>
      <c r="K85" s="92">
        <f t="shared" si="36"/>
        <v>0</v>
      </c>
      <c r="L85" s="92">
        <f t="shared" si="36"/>
        <v>-206000</v>
      </c>
      <c r="M85" s="92">
        <f t="shared" si="36"/>
        <v>-159000</v>
      </c>
      <c r="N85" s="92">
        <f t="shared" si="36"/>
        <v>-284000</v>
      </c>
      <c r="O85" s="92">
        <f t="shared" si="36"/>
        <v>0</v>
      </c>
      <c r="R85" s="2"/>
    </row>
    <row r="86" spans="2:18" ht="15.75" thickTop="1">
      <c r="B86" s="3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84"/>
      <c r="R86" s="2"/>
    </row>
    <row r="87" spans="2:18">
      <c r="B87" s="3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R87" s="2"/>
    </row>
    <row r="88" spans="2:18" ht="15.75" thickBot="1">
      <c r="B88" s="3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R88" s="2"/>
    </row>
    <row r="89" spans="2:18" ht="21" customHeight="1" thickBot="1">
      <c r="B89" s="13" t="s">
        <v>30</v>
      </c>
      <c r="C89" s="13"/>
      <c r="D89" s="13"/>
      <c r="E89" s="148" t="s">
        <v>106</v>
      </c>
      <c r="F89" s="149"/>
      <c r="G89" s="149"/>
      <c r="H89" s="150"/>
      <c r="I89" s="150"/>
      <c r="J89" s="150"/>
      <c r="K89" s="150"/>
      <c r="L89" s="150"/>
      <c r="M89" s="150"/>
      <c r="N89" s="150"/>
      <c r="O89" s="151"/>
      <c r="R89" s="2"/>
    </row>
    <row r="90" spans="2:18" ht="16.5" thickBot="1">
      <c r="B90" s="12"/>
      <c r="C90" s="12"/>
      <c r="D90" s="12"/>
      <c r="E90" s="166" t="s">
        <v>2</v>
      </c>
      <c r="F90" s="167"/>
      <c r="G90" s="167"/>
      <c r="H90" s="168"/>
      <c r="I90" s="169"/>
      <c r="J90" s="90"/>
      <c r="K90" s="152" t="s">
        <v>24</v>
      </c>
      <c r="L90" s="85"/>
      <c r="M90" s="85"/>
      <c r="N90" s="152" t="s">
        <v>3</v>
      </c>
      <c r="O90" s="154" t="s">
        <v>4</v>
      </c>
      <c r="R90" s="2"/>
    </row>
    <row r="91" spans="2:18" ht="79.5" thickBot="1">
      <c r="B91" s="14" t="s">
        <v>25</v>
      </c>
      <c r="C91" s="14"/>
      <c r="D91" s="26"/>
      <c r="E91" s="86" t="s">
        <v>17</v>
      </c>
      <c r="F91" s="86"/>
      <c r="G91" s="86"/>
      <c r="H91" s="87" t="s">
        <v>1</v>
      </c>
      <c r="I91" s="87" t="s">
        <v>107</v>
      </c>
      <c r="J91" s="87"/>
      <c r="K91" s="153"/>
      <c r="L91" s="88"/>
      <c r="M91" s="88"/>
      <c r="N91" s="153"/>
      <c r="O91" s="155"/>
    </row>
    <row r="92" spans="2:18" ht="16.5" thickBot="1">
      <c r="B92" s="7" t="s">
        <v>26</v>
      </c>
      <c r="C92" s="7"/>
      <c r="D92" s="7"/>
      <c r="E92" s="89">
        <f>SUM(E93:E95)</f>
        <v>5532000</v>
      </c>
      <c r="F92" s="89"/>
      <c r="G92" s="89"/>
      <c r="H92" s="89">
        <f>SUM(H93:H95)</f>
        <v>19529000</v>
      </c>
      <c r="I92" s="89">
        <v>520000</v>
      </c>
      <c r="J92" s="89"/>
      <c r="K92" s="89">
        <f>SUM(K93:K95)</f>
        <v>25581000</v>
      </c>
      <c r="L92" s="89"/>
      <c r="M92" s="89"/>
      <c r="N92" s="89">
        <v>882000</v>
      </c>
      <c r="O92" s="89">
        <f>SUM(O93:O95)</f>
        <v>26463000</v>
      </c>
    </row>
    <row r="93" spans="2:18">
      <c r="B93" s="4" t="s">
        <v>29</v>
      </c>
      <c r="C93" s="4"/>
      <c r="D93" s="4"/>
      <c r="E93" s="9">
        <v>4757000</v>
      </c>
      <c r="F93" s="9"/>
      <c r="G93" s="9"/>
      <c r="H93" s="9">
        <v>19529000</v>
      </c>
      <c r="I93" s="9">
        <v>520000</v>
      </c>
      <c r="J93" s="9"/>
      <c r="K93" s="9">
        <f>SUM(E93:I93)</f>
        <v>24806000</v>
      </c>
      <c r="L93" s="9"/>
      <c r="M93" s="9"/>
      <c r="N93" s="9">
        <v>882000</v>
      </c>
      <c r="O93" s="9">
        <f>SUM(K93+N93)</f>
        <v>25688000</v>
      </c>
    </row>
    <row r="94" spans="2:18">
      <c r="B94" s="5" t="s">
        <v>27</v>
      </c>
      <c r="C94" s="5"/>
      <c r="D94" s="5"/>
      <c r="E94" s="10">
        <v>445000</v>
      </c>
      <c r="F94" s="10"/>
      <c r="G94" s="10"/>
      <c r="H94" s="10"/>
      <c r="I94" s="10"/>
      <c r="J94" s="10"/>
      <c r="K94" s="10">
        <f t="shared" ref="K94:K95" si="37">SUM(E94:I94)</f>
        <v>445000</v>
      </c>
      <c r="L94" s="10"/>
      <c r="M94" s="10"/>
      <c r="N94" s="10"/>
      <c r="O94" s="10">
        <f t="shared" ref="O94:O95" si="38">SUM(K94+N94)</f>
        <v>445000</v>
      </c>
    </row>
    <row r="95" spans="2:18" ht="15.75" thickBot="1">
      <c r="B95" s="6" t="s">
        <v>28</v>
      </c>
      <c r="C95" s="6"/>
      <c r="D95" s="6"/>
      <c r="E95" s="11">
        <v>330000</v>
      </c>
      <c r="F95" s="11"/>
      <c r="G95" s="11"/>
      <c r="H95" s="11"/>
      <c r="I95" s="11"/>
      <c r="J95" s="11"/>
      <c r="K95" s="11">
        <f t="shared" si="37"/>
        <v>330000</v>
      </c>
      <c r="L95" s="11"/>
      <c r="M95" s="11"/>
      <c r="N95" s="11"/>
      <c r="O95" s="11">
        <f t="shared" si="38"/>
        <v>330000</v>
      </c>
    </row>
    <row r="96" spans="2:18" ht="15.75" thickBot="1">
      <c r="B96" s="3"/>
      <c r="C96" s="3"/>
      <c r="D96" s="3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</row>
    <row r="97" spans="2:15" ht="16.5" thickBot="1">
      <c r="B97" s="7" t="s">
        <v>31</v>
      </c>
      <c r="C97" s="7"/>
      <c r="D97" s="7"/>
      <c r="E97" s="89">
        <f>SUM(E98:E100)</f>
        <v>5816000</v>
      </c>
      <c r="F97" s="89"/>
      <c r="G97" s="89"/>
      <c r="H97" s="89">
        <f>SUM(H98:H100)</f>
        <v>19529000</v>
      </c>
      <c r="I97" s="89">
        <v>520000</v>
      </c>
      <c r="J97" s="89"/>
      <c r="K97" s="89">
        <f>SUM(K98:K100)</f>
        <v>25865000</v>
      </c>
      <c r="L97" s="89"/>
      <c r="M97" s="89"/>
      <c r="N97" s="89">
        <f>SUM(N98:N100)</f>
        <v>598000</v>
      </c>
      <c r="O97" s="89">
        <f>SUM(O98:O100)</f>
        <v>26463000</v>
      </c>
    </row>
    <row r="98" spans="2:15">
      <c r="B98" s="4" t="s">
        <v>32</v>
      </c>
      <c r="C98" s="4"/>
      <c r="D98" s="4"/>
      <c r="E98" s="9">
        <v>1341000</v>
      </c>
      <c r="F98" s="9"/>
      <c r="G98" s="9"/>
      <c r="H98" s="9"/>
      <c r="I98" s="9"/>
      <c r="J98" s="9"/>
      <c r="K98" s="9">
        <f>SUM(E98:J98)</f>
        <v>1341000</v>
      </c>
      <c r="L98" s="9"/>
      <c r="M98" s="9"/>
      <c r="N98" s="9">
        <v>598000</v>
      </c>
      <c r="O98" s="9">
        <f>SUM(K98+N98)</f>
        <v>1939000</v>
      </c>
    </row>
    <row r="99" spans="2:15">
      <c r="B99" s="5" t="s">
        <v>97</v>
      </c>
      <c r="C99" s="5"/>
      <c r="D99" s="5"/>
      <c r="E99" s="10">
        <v>4475000</v>
      </c>
      <c r="F99" s="10"/>
      <c r="G99" s="10"/>
      <c r="H99" s="10"/>
      <c r="I99" s="10"/>
      <c r="J99" s="10"/>
      <c r="K99" s="10">
        <f t="shared" ref="K99:K100" si="39">SUM(E99:J99)</f>
        <v>4475000</v>
      </c>
      <c r="L99" s="10"/>
      <c r="M99" s="10"/>
      <c r="N99" s="10"/>
      <c r="O99" s="10">
        <f t="shared" ref="O99:O100" si="40">SUM(K99+N99)</f>
        <v>4475000</v>
      </c>
    </row>
    <row r="100" spans="2:15" ht="15.75" thickBot="1">
      <c r="B100" s="6" t="s">
        <v>33</v>
      </c>
      <c r="C100" s="6"/>
      <c r="D100" s="6"/>
      <c r="E100" s="11"/>
      <c r="F100" s="11"/>
      <c r="G100" s="11"/>
      <c r="H100" s="11">
        <v>19529000</v>
      </c>
      <c r="I100" s="11">
        <v>520000</v>
      </c>
      <c r="J100" s="11"/>
      <c r="K100" s="11">
        <f t="shared" si="39"/>
        <v>20049000</v>
      </c>
      <c r="L100" s="11"/>
      <c r="M100" s="11"/>
      <c r="N100" s="11"/>
      <c r="O100" s="11">
        <f t="shared" si="40"/>
        <v>20049000</v>
      </c>
    </row>
    <row r="101" spans="2:15">
      <c r="B101" s="3"/>
      <c r="C101" s="3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2:15">
      <c r="B102" s="3"/>
      <c r="C102" s="93"/>
      <c r="D102" s="3"/>
      <c r="E102" s="2"/>
      <c r="F102" s="2"/>
      <c r="G102" s="2"/>
      <c r="H102" s="2"/>
      <c r="I102" s="2"/>
      <c r="J102" s="2"/>
      <c r="K102" s="2" t="s">
        <v>37</v>
      </c>
      <c r="L102" s="2"/>
      <c r="M102" s="2"/>
      <c r="N102" s="2"/>
      <c r="O102" s="2"/>
    </row>
    <row r="103" spans="2:15">
      <c r="B103" s="3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2:15">
      <c r="B104" s="3"/>
      <c r="C104" s="93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>
      <c r="B105" s="3"/>
      <c r="C105" s="3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2:15">
      <c r="B106" s="3"/>
      <c r="C106" s="3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2:15">
      <c r="B107" s="3"/>
      <c r="C107" s="3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2:15">
      <c r="B108" s="3"/>
      <c r="C108" s="3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2:15">
      <c r="B109" s="3"/>
      <c r="C109" s="3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2:15">
      <c r="B110" s="3"/>
      <c r="C110" s="3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2:15">
      <c r="B111" s="3"/>
      <c r="C111" s="3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2:15">
      <c r="B112" s="3"/>
      <c r="C112" s="3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2:15">
      <c r="B113" s="3"/>
      <c r="C113" s="3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2:15">
      <c r="B114" s="3"/>
      <c r="C114" s="3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2:15">
      <c r="B115" s="3"/>
      <c r="C115" s="3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2:15">
      <c r="B116" s="3"/>
      <c r="C116" s="3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2:15">
      <c r="B117" s="3"/>
      <c r="C117" s="3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2:15">
      <c r="B118" s="3"/>
      <c r="C118" s="3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2:15">
      <c r="B119" s="3"/>
      <c r="C119" s="3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2:15">
      <c r="B120" s="3"/>
      <c r="C120" s="3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2:15">
      <c r="B121" s="3"/>
      <c r="C121" s="3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2:15">
      <c r="B122" s="3"/>
      <c r="C122" s="3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2:15">
      <c r="B123" s="3"/>
      <c r="C123" s="3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2:15">
      <c r="B124" s="3"/>
      <c r="C124" s="3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2:15">
      <c r="B125" s="3"/>
      <c r="C125" s="3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2:15">
      <c r="B126" s="3"/>
      <c r="C126" s="3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2:15">
      <c r="B127" s="3"/>
      <c r="C127" s="3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2:15">
      <c r="B128" s="3"/>
      <c r="C128" s="3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2:15">
      <c r="B129" s="3"/>
      <c r="C129" s="3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2:15">
      <c r="B130" s="3"/>
      <c r="C130" s="3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2:15">
      <c r="B131" s="3"/>
      <c r="C131" s="3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2:15">
      <c r="B132" s="3"/>
      <c r="C132" s="3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2:15">
      <c r="B133" s="3"/>
      <c r="C133" s="3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2:15">
      <c r="B134" s="3"/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2:15">
      <c r="B135" s="3"/>
      <c r="C135" s="3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2:15">
      <c r="B136" s="3"/>
      <c r="C136" s="3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2:15">
      <c r="B137" s="3"/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2:15">
      <c r="B138" s="3"/>
      <c r="C138" s="3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2:15">
      <c r="B139" s="3"/>
      <c r="C139" s="3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2:15">
      <c r="B140" s="3"/>
      <c r="C140" s="3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2:15">
      <c r="B141" s="3"/>
      <c r="C141" s="3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2:15">
      <c r="B142" s="3"/>
      <c r="C142" s="3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2:15">
      <c r="B143" s="3"/>
      <c r="C143" s="3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2:15">
      <c r="B144" s="3"/>
      <c r="C144" s="3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2:15">
      <c r="B145" s="3"/>
      <c r="C145" s="3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2:15">
      <c r="B146" s="3"/>
      <c r="C146" s="3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2:15">
      <c r="B147" s="3"/>
      <c r="C147" s="3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2:15">
      <c r="B148" s="3"/>
      <c r="C148" s="3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2:15">
      <c r="B149" s="3"/>
      <c r="C149" s="3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2:15">
      <c r="B150" s="3"/>
      <c r="C150" s="3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2:15">
      <c r="B151" s="3"/>
      <c r="C151" s="3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2:15">
      <c r="B152" s="3"/>
      <c r="C152" s="3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2:15">
      <c r="B153" s="3"/>
      <c r="C153" s="3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2:15">
      <c r="B154" s="3"/>
      <c r="C154" s="3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2:15">
      <c r="B155" s="3"/>
      <c r="C155" s="3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2:15">
      <c r="B156" s="3"/>
      <c r="C156" s="3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2:15">
      <c r="B157" s="3"/>
      <c r="C157" s="3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2:15">
      <c r="B158" s="3"/>
      <c r="C158" s="3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2:15">
      <c r="B159" s="3"/>
      <c r="C159" s="3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2:15">
      <c r="B160" s="3"/>
      <c r="C160" s="3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2:15">
      <c r="B161" s="3"/>
      <c r="C161" s="3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2:15">
      <c r="B162" s="3"/>
      <c r="C162" s="3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2:15">
      <c r="B163" s="3"/>
      <c r="C163" s="3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2:15">
      <c r="B164" s="3"/>
      <c r="C164" s="3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2:15">
      <c r="B165" s="3"/>
      <c r="C165" s="3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2:15">
      <c r="B166" s="3"/>
      <c r="C166" s="3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2:15">
      <c r="B167" s="3"/>
      <c r="C167" s="3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2:15">
      <c r="B168" s="3"/>
      <c r="C168" s="3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2:15">
      <c r="B169" s="3"/>
      <c r="C169" s="3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2:15">
      <c r="B170" s="3"/>
      <c r="C170" s="3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2:15">
      <c r="B171" s="3"/>
      <c r="C171" s="3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2:15">
      <c r="B172" s="3"/>
      <c r="C172" s="3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2:15">
      <c r="B173" s="3"/>
      <c r="C173" s="3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2:15">
      <c r="B174" s="3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2:15">
      <c r="B175" s="3"/>
      <c r="C175" s="3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2:15">
      <c r="B176" s="3"/>
      <c r="C176" s="3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2:15">
      <c r="B177" s="3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2:15">
      <c r="B178" s="3"/>
      <c r="C178" s="3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2:15">
      <c r="B179" s="3"/>
      <c r="C179" s="3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2:15">
      <c r="B180" s="3"/>
      <c r="C180" s="3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2:15">
      <c r="B181" s="3"/>
      <c r="C181" s="3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2:15">
      <c r="B182" s="3"/>
      <c r="C182" s="3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2:15">
      <c r="B183" s="3"/>
      <c r="C183" s="3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2:15">
      <c r="B184" s="3"/>
      <c r="C184" s="3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2:15">
      <c r="B185" s="3"/>
      <c r="C185" s="3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2:15">
      <c r="B186" s="3"/>
      <c r="C186" s="3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2:15">
      <c r="B187" s="3"/>
      <c r="C187" s="3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2:15">
      <c r="B188" s="3"/>
      <c r="C188" s="3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2:15">
      <c r="B189" s="3"/>
      <c r="C189" s="3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2:15">
      <c r="B190" s="3"/>
      <c r="C190" s="3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2:15">
      <c r="B191" s="3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2:15">
      <c r="B192" s="3"/>
      <c r="C192" s="3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2:15">
      <c r="B193" s="3"/>
      <c r="C193" s="3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2:15">
      <c r="B194" s="3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2:15">
      <c r="B195" s="3"/>
      <c r="C195" s="3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2:15">
      <c r="B196" s="3"/>
      <c r="C196" s="3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2:15">
      <c r="B197" s="3"/>
      <c r="C197" s="3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2:15">
      <c r="B198" s="3"/>
      <c r="C198" s="3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2:15">
      <c r="B199" s="3"/>
      <c r="C199" s="3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2:15">
      <c r="B200" s="3"/>
      <c r="C200" s="3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2:15">
      <c r="B201" s="3"/>
      <c r="C201" s="3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2:15">
      <c r="B202" s="3"/>
      <c r="C202" s="3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2:15">
      <c r="B203" s="3"/>
      <c r="C203" s="3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2:15">
      <c r="B204" s="3"/>
      <c r="C204" s="3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2:15">
      <c r="B205" s="3"/>
      <c r="C205" s="3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2:15">
      <c r="B206" s="3"/>
      <c r="C206" s="3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2:15">
      <c r="B207" s="3"/>
      <c r="C207" s="3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2:15">
      <c r="B208" s="3"/>
      <c r="C208" s="3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</sheetData>
  <mergeCells count="12">
    <mergeCell ref="E1:K1"/>
    <mergeCell ref="B3:O3"/>
    <mergeCell ref="E89:O89"/>
    <mergeCell ref="K90:K91"/>
    <mergeCell ref="N90:N91"/>
    <mergeCell ref="O90:O91"/>
    <mergeCell ref="C6:E6"/>
    <mergeCell ref="F6:H6"/>
    <mergeCell ref="L6:N6"/>
    <mergeCell ref="I6:K6"/>
    <mergeCell ref="O6:O7"/>
    <mergeCell ref="E90:I90"/>
  </mergeCells>
  <pageMargins left="3.937007874015748E-2" right="3.937007874015748E-2" top="0.11811023622047245" bottom="7.874015748031496E-2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C1"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rok 2022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2023-12-13T14:12:17Z</dcterms:modified>
</cp:coreProperties>
</file>